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648" yWindow="-120" windowWidth="9504" windowHeight="10548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16 октября 2025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16 октября 2025'!$E$1:$E$260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/>
</workbook>
</file>

<file path=xl/calcChain.xml><?xml version="1.0" encoding="utf-8"?>
<calcChain xmlns="http://schemas.openxmlformats.org/spreadsheetml/2006/main">
  <c r="G163" i="9"/>
  <c r="G162" s="1"/>
  <c r="H163"/>
  <c r="H162" s="1"/>
  <c r="F163"/>
  <c r="F162" s="1"/>
  <c r="G160"/>
  <c r="G159" s="1"/>
  <c r="H160"/>
  <c r="H159" s="1"/>
  <c r="F160"/>
  <c r="F159" s="1"/>
  <c r="F35"/>
  <c r="F158" l="1"/>
  <c r="G175"/>
  <c r="H175"/>
  <c r="G255" l="1"/>
  <c r="H255"/>
  <c r="F255"/>
  <c r="G253"/>
  <c r="H253"/>
  <c r="F253"/>
  <c r="G246"/>
  <c r="H246"/>
  <c r="F246"/>
  <c r="G239"/>
  <c r="G238" s="1"/>
  <c r="G237" s="1"/>
  <c r="H239"/>
  <c r="H238" s="1"/>
  <c r="H237" s="1"/>
  <c r="F239"/>
  <c r="F238" s="1"/>
  <c r="F237" s="1"/>
  <c r="G233"/>
  <c r="H233"/>
  <c r="F233"/>
  <c r="G229"/>
  <c r="H229"/>
  <c r="F229"/>
  <c r="G221"/>
  <c r="H221"/>
  <c r="F221"/>
  <c r="G214"/>
  <c r="H214"/>
  <c r="F214"/>
  <c r="G199"/>
  <c r="H199"/>
  <c r="F199"/>
  <c r="G194"/>
  <c r="H194"/>
  <c r="F194"/>
  <c r="G189"/>
  <c r="H189"/>
  <c r="F189"/>
  <c r="G184"/>
  <c r="H184"/>
  <c r="F184"/>
  <c r="G180"/>
  <c r="H180"/>
  <c r="F180"/>
  <c r="G173"/>
  <c r="H173"/>
  <c r="F173"/>
  <c r="G168"/>
  <c r="H168"/>
  <c r="F168"/>
  <c r="G152"/>
  <c r="H152"/>
  <c r="F152"/>
  <c r="G144"/>
  <c r="H144"/>
  <c r="F144"/>
  <c r="G137"/>
  <c r="G136" s="1"/>
  <c r="G135" s="1"/>
  <c r="H137"/>
  <c r="H136" s="1"/>
  <c r="H135" s="1"/>
  <c r="F137"/>
  <c r="F136" s="1"/>
  <c r="F135" s="1"/>
  <c r="G131"/>
  <c r="H131"/>
  <c r="F131"/>
  <c r="G124"/>
  <c r="H124"/>
  <c r="F124"/>
  <c r="G119"/>
  <c r="H119"/>
  <c r="F119"/>
  <c r="G96"/>
  <c r="H96"/>
  <c r="F96"/>
  <c r="G101"/>
  <c r="H101"/>
  <c r="F101"/>
  <c r="G94"/>
  <c r="H94"/>
  <c r="F83"/>
  <c r="F81" s="1"/>
  <c r="F80" s="1"/>
  <c r="F79" s="1"/>
  <c r="F78" s="1"/>
  <c r="G75"/>
  <c r="H75"/>
  <c r="F75"/>
  <c r="G57"/>
  <c r="G56" s="1"/>
  <c r="G55" s="1"/>
  <c r="G54" s="1"/>
  <c r="G53" s="1"/>
  <c r="H57"/>
  <c r="H56" s="1"/>
  <c r="H55" s="1"/>
  <c r="H54" s="1"/>
  <c r="H53" s="1"/>
  <c r="F57"/>
  <c r="F56" s="1"/>
  <c r="F55" s="1"/>
  <c r="F54" s="1"/>
  <c r="F53" s="1"/>
  <c r="F39"/>
  <c r="G26"/>
  <c r="H26"/>
  <c r="F26"/>
  <c r="F227" l="1"/>
  <c r="H227"/>
  <c r="G227"/>
  <c r="G142"/>
  <c r="H142"/>
  <c r="F142"/>
  <c r="G208"/>
  <c r="H208"/>
  <c r="F208"/>
  <c r="G93"/>
  <c r="H93"/>
  <c r="G40"/>
  <c r="H40"/>
  <c r="G42"/>
  <c r="H42"/>
  <c r="F42"/>
  <c r="F40"/>
  <c r="G39" l="1"/>
  <c r="H39"/>
  <c r="G158" l="1"/>
  <c r="G157" s="1"/>
  <c r="G156" s="1"/>
  <c r="H158"/>
  <c r="H157" s="1"/>
  <c r="H156" s="1"/>
  <c r="F157"/>
  <c r="F156" s="1"/>
  <c r="G130"/>
  <c r="G129" s="1"/>
  <c r="G128" s="1"/>
  <c r="H130"/>
  <c r="H129" s="1"/>
  <c r="H128" s="1"/>
  <c r="F130"/>
  <c r="F129" s="1"/>
  <c r="F128" s="1"/>
  <c r="G252" l="1"/>
  <c r="G251" s="1"/>
  <c r="H252"/>
  <c r="H251" s="1"/>
  <c r="G245"/>
  <c r="G244" s="1"/>
  <c r="G243" s="1"/>
  <c r="G242" s="1"/>
  <c r="G241" s="1"/>
  <c r="G235" s="1"/>
  <c r="H245"/>
  <c r="H244" s="1"/>
  <c r="H243" s="1"/>
  <c r="H242" s="1"/>
  <c r="H241" s="1"/>
  <c r="H235" s="1"/>
  <c r="F245"/>
  <c r="F244" s="1"/>
  <c r="F243" s="1"/>
  <c r="F242" s="1"/>
  <c r="F241" s="1"/>
  <c r="F235" s="1"/>
  <c r="G220"/>
  <c r="G219" s="1"/>
  <c r="G218" s="1"/>
  <c r="G217" s="1"/>
  <c r="G216" s="1"/>
  <c r="H220"/>
  <c r="H219" s="1"/>
  <c r="H218" s="1"/>
  <c r="H217" s="1"/>
  <c r="H216" s="1"/>
  <c r="F220"/>
  <c r="F219" s="1"/>
  <c r="F218" s="1"/>
  <c r="F217" s="1"/>
  <c r="F216" s="1"/>
  <c r="F198"/>
  <c r="H198"/>
  <c r="H196" s="1"/>
  <c r="G198"/>
  <c r="G196" s="1"/>
  <c r="H250" l="1"/>
  <c r="H249" s="1"/>
  <c r="H248" s="1"/>
  <c r="G250"/>
  <c r="G249" s="1"/>
  <c r="G248" s="1"/>
  <c r="G197"/>
  <c r="F252"/>
  <c r="F251" s="1"/>
  <c r="F196"/>
  <c r="F197"/>
  <c r="G226"/>
  <c r="G225" s="1"/>
  <c r="G224" s="1"/>
  <c r="G223" s="1"/>
  <c r="F226"/>
  <c r="F225" s="1"/>
  <c r="F224" s="1"/>
  <c r="F223" s="1"/>
  <c r="H226"/>
  <c r="H225" s="1"/>
  <c r="H224" s="1"/>
  <c r="H223" s="1"/>
  <c r="H197"/>
  <c r="G206"/>
  <c r="H206"/>
  <c r="F206"/>
  <c r="G210"/>
  <c r="H210"/>
  <c r="F210"/>
  <c r="G212"/>
  <c r="H212"/>
  <c r="F212"/>
  <c r="G193"/>
  <c r="H193"/>
  <c r="F193"/>
  <c r="H183"/>
  <c r="H182" s="1"/>
  <c r="G183"/>
  <c r="G182" s="1"/>
  <c r="F183"/>
  <c r="F182" s="1"/>
  <c r="G179"/>
  <c r="G178" s="1"/>
  <c r="H179"/>
  <c r="H178" s="1"/>
  <c r="F179"/>
  <c r="F178" s="1"/>
  <c r="H172"/>
  <c r="H171" s="1"/>
  <c r="H170" s="1"/>
  <c r="G172"/>
  <c r="G171" s="1"/>
  <c r="G170" s="1"/>
  <c r="F172"/>
  <c r="F171" s="1"/>
  <c r="F170" s="1"/>
  <c r="F141"/>
  <c r="H134"/>
  <c r="G134"/>
  <c r="G123"/>
  <c r="G122" s="1"/>
  <c r="G121" s="1"/>
  <c r="H123"/>
  <c r="H122" s="1"/>
  <c r="H121" s="1"/>
  <c r="F123"/>
  <c r="F122" s="1"/>
  <c r="F121" s="1"/>
  <c r="F118"/>
  <c r="F117" s="1"/>
  <c r="G118"/>
  <c r="G117" s="1"/>
  <c r="H118"/>
  <c r="H117" s="1"/>
  <c r="G100"/>
  <c r="G99" s="1"/>
  <c r="G98" s="1"/>
  <c r="H100"/>
  <c r="H99" s="1"/>
  <c r="H98" s="1"/>
  <c r="F100"/>
  <c r="F99" s="1"/>
  <c r="F98" s="1"/>
  <c r="F94"/>
  <c r="F93" s="1"/>
  <c r="F92" s="1"/>
  <c r="F91" s="1"/>
  <c r="H81"/>
  <c r="H80" s="1"/>
  <c r="H79" s="1"/>
  <c r="H78" s="1"/>
  <c r="G81"/>
  <c r="G80" s="1"/>
  <c r="G79" s="1"/>
  <c r="G78" s="1"/>
  <c r="H84"/>
  <c r="G84"/>
  <c r="F84"/>
  <c r="G86"/>
  <c r="H86"/>
  <c r="F86"/>
  <c r="G74"/>
  <c r="G73" s="1"/>
  <c r="G72" s="1"/>
  <c r="H74"/>
  <c r="H73" s="1"/>
  <c r="H72" s="1"/>
  <c r="F74"/>
  <c r="F73" s="1"/>
  <c r="F72" s="1"/>
  <c r="G49"/>
  <c r="H49"/>
  <c r="H48" s="1"/>
  <c r="F49"/>
  <c r="F51"/>
  <c r="H51"/>
  <c r="G51"/>
  <c r="G35"/>
  <c r="H35"/>
  <c r="G37"/>
  <c r="H37"/>
  <c r="F37"/>
  <c r="F250" l="1"/>
  <c r="F249" s="1"/>
  <c r="F248" s="1"/>
  <c r="F90"/>
  <c r="G204"/>
  <c r="H204"/>
  <c r="H203" s="1"/>
  <c r="H202" s="1"/>
  <c r="H201" s="1"/>
  <c r="F204"/>
  <c r="F203" s="1"/>
  <c r="F202" s="1"/>
  <c r="F201" s="1"/>
  <c r="F48"/>
  <c r="F47" s="1"/>
  <c r="G48"/>
  <c r="G46" s="1"/>
  <c r="G45" s="1"/>
  <c r="G177"/>
  <c r="F134"/>
  <c r="F177"/>
  <c r="G203"/>
  <c r="G202" s="1"/>
  <c r="G201" s="1"/>
  <c r="H177"/>
  <c r="G141"/>
  <c r="G140" s="1"/>
  <c r="G139" s="1"/>
  <c r="G127" s="1"/>
  <c r="H46"/>
  <c r="H45" s="1"/>
  <c r="F188"/>
  <c r="F187" s="1"/>
  <c r="F186" s="1"/>
  <c r="G192"/>
  <c r="G191" s="1"/>
  <c r="H192"/>
  <c r="H191" s="1"/>
  <c r="F192"/>
  <c r="F191" s="1"/>
  <c r="G167"/>
  <c r="G166" s="1"/>
  <c r="H167"/>
  <c r="H166" s="1"/>
  <c r="F167"/>
  <c r="F166" s="1"/>
  <c r="F165" s="1"/>
  <c r="F155" s="1"/>
  <c r="G151"/>
  <c r="G150" s="1"/>
  <c r="G149" s="1"/>
  <c r="H151"/>
  <c r="H150" s="1"/>
  <c r="H149" s="1"/>
  <c r="F151"/>
  <c r="F150" s="1"/>
  <c r="F149" s="1"/>
  <c r="H141"/>
  <c r="H140" s="1"/>
  <c r="H139" s="1"/>
  <c r="H127" s="1"/>
  <c r="F140"/>
  <c r="F139" s="1"/>
  <c r="G115"/>
  <c r="G114" s="1"/>
  <c r="H115"/>
  <c r="H114" s="1"/>
  <c r="F115"/>
  <c r="F114" s="1"/>
  <c r="G107"/>
  <c r="G106" s="1"/>
  <c r="G105" s="1"/>
  <c r="G104" s="1"/>
  <c r="G103" s="1"/>
  <c r="H107"/>
  <c r="H106" s="1"/>
  <c r="H105" s="1"/>
  <c r="H104" s="1"/>
  <c r="H103" s="1"/>
  <c r="F107"/>
  <c r="F106" s="1"/>
  <c r="F105" s="1"/>
  <c r="F104" s="1"/>
  <c r="F103" s="1"/>
  <c r="F113" l="1"/>
  <c r="F112" s="1"/>
  <c r="F111" s="1"/>
  <c r="F110" s="1"/>
  <c r="G113"/>
  <c r="G112" s="1"/>
  <c r="G111" s="1"/>
  <c r="G110" s="1"/>
  <c r="H113"/>
  <c r="H112" s="1"/>
  <c r="H111" s="1"/>
  <c r="H110" s="1"/>
  <c r="F176"/>
  <c r="F175" s="1"/>
  <c r="F89"/>
  <c r="G47"/>
  <c r="F127"/>
  <c r="F126" s="1"/>
  <c r="G92"/>
  <c r="G91" s="1"/>
  <c r="G90" s="1"/>
  <c r="G89" s="1"/>
  <c r="H92"/>
  <c r="H91" s="1"/>
  <c r="H90" s="1"/>
  <c r="H89" s="1"/>
  <c r="F154"/>
  <c r="G126"/>
  <c r="H126"/>
  <c r="G188"/>
  <c r="G187" s="1"/>
  <c r="G186" s="1"/>
  <c r="H188"/>
  <c r="H187" s="1"/>
  <c r="H186" s="1"/>
  <c r="G165"/>
  <c r="G155" s="1"/>
  <c r="G154" s="1"/>
  <c r="H165"/>
  <c r="H155" s="1"/>
  <c r="H154" s="1"/>
  <c r="H148"/>
  <c r="H147" s="1"/>
  <c r="G148"/>
  <c r="G147" s="1"/>
  <c r="F148"/>
  <c r="F147" s="1"/>
  <c r="H47"/>
  <c r="H109" l="1"/>
  <c r="F109"/>
  <c r="F146"/>
  <c r="G109"/>
  <c r="H146"/>
  <c r="G69"/>
  <c r="H69"/>
  <c r="F69"/>
  <c r="G65"/>
  <c r="H65"/>
  <c r="F65"/>
  <c r="G44"/>
  <c r="H44"/>
  <c r="F46"/>
  <c r="F45" s="1"/>
  <c r="F44" s="1"/>
  <c r="G33"/>
  <c r="G31" s="1"/>
  <c r="H33"/>
  <c r="H31" s="1"/>
  <c r="H30" s="1"/>
  <c r="H29" s="1"/>
  <c r="F33"/>
  <c r="F31" s="1"/>
  <c r="G19"/>
  <c r="G18" s="1"/>
  <c r="G17" s="1"/>
  <c r="G16" s="1"/>
  <c r="G15" s="1"/>
  <c r="G14" s="1"/>
  <c r="H19"/>
  <c r="H18" s="1"/>
  <c r="H17" s="1"/>
  <c r="H16" s="1"/>
  <c r="H15" s="1"/>
  <c r="H14" s="1"/>
  <c r="F19"/>
  <c r="F18" s="1"/>
  <c r="F17" s="1"/>
  <c r="F16" s="1"/>
  <c r="F15" s="1"/>
  <c r="F14" s="1"/>
  <c r="G30" l="1"/>
  <c r="G29" s="1"/>
  <c r="F30"/>
  <c r="F29" s="1"/>
  <c r="F63"/>
  <c r="F62" s="1"/>
  <c r="F64"/>
  <c r="G63"/>
  <c r="G62" s="1"/>
  <c r="G64"/>
  <c r="H63"/>
  <c r="H62" s="1"/>
  <c r="H64"/>
  <c r="F67"/>
  <c r="F68"/>
  <c r="G67"/>
  <c r="G68"/>
  <c r="H67"/>
  <c r="H68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H61" i="9" l="1"/>
  <c r="H60" s="1"/>
  <c r="F61"/>
  <c r="F60" s="1"/>
  <c r="G61"/>
  <c r="G60" s="1"/>
  <c r="H25"/>
  <c r="H24" s="1"/>
  <c r="H23" s="1"/>
  <c r="H22" s="1"/>
  <c r="H21" s="1"/>
  <c r="H13" s="1"/>
  <c r="H12" s="1"/>
  <c r="G25"/>
  <c r="G24" s="1"/>
  <c r="F25"/>
  <c r="F24" s="1"/>
  <c r="G22"/>
  <c r="G21" s="1"/>
  <c r="G13" s="1"/>
  <c r="G146"/>
  <c r="G279" i="8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G12" i="9" l="1"/>
  <c r="G258" s="1"/>
  <c r="F23"/>
  <c r="F22" s="1"/>
  <c r="F21" s="1"/>
  <c r="F13" s="1"/>
  <c r="F12" s="1"/>
  <c r="H258"/>
  <c r="G14" i="8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258" i="9" l="1"/>
  <c r="F14" i="8"/>
  <c r="F312" s="1"/>
  <c r="H14"/>
  <c r="H312" s="1"/>
  <c r="G312"/>
  <c r="G303" i="7"/>
</calcChain>
</file>

<file path=xl/sharedStrings.xml><?xml version="1.0" encoding="utf-8"?>
<sst xmlns="http://schemas.openxmlformats.org/spreadsheetml/2006/main" count="2372" uniqueCount="475">
  <si>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</si>
  <si>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</si>
  <si>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</si>
  <si>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</si>
  <si>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</si>
  <si>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</si>
  <si>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</si>
  <si>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</si>
  <si>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</si>
  <si>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</si>
  <si>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</si>
  <si>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</si>
  <si>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</si>
  <si>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</si>
  <si>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</si>
  <si>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</si>
  <si>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</si>
  <si>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</si>
  <si>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</si>
  <si>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</si>
  <si>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</si>
  <si>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</si>
  <si>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</si>
  <si>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</si>
  <si>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</si>
  <si>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</si>
  <si>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</si>
  <si>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</si>
  <si>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</si>
  <si>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</si>
  <si>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</si>
  <si>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</si>
  <si>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</si>
  <si>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</si>
  <si>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</si>
  <si>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</si>
  <si>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</si>
  <si>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</si>
  <si>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</si>
  <si>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</si>
  <si>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</si>
  <si>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</si>
  <si>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</si>
  <si>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</si>
  <si>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</si>
  <si>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</si>
  <si>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</si>
  <si>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</si>
  <si>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</si>
  <si>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</si>
  <si>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</si>
  <si>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</si>
  <si>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</si>
  <si>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</si>
  <si>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</si>
  <si>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</si>
  <si>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</si>
  <si>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</si>
  <si>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</si>
  <si>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</si>
  <si>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</si>
  <si>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</si>
  <si>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</si>
  <si>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</si>
  <si>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</si>
  <si>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</si>
  <si>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</si>
  <si>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</si>
  <si>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</si>
  <si>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</si>
  <si>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</si>
  <si>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</si>
  <si>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</si>
  <si>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</si>
  <si>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</si>
  <si>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</si>
  <si>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</si>
  <si>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</si>
  <si>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</si>
  <si>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</si>
  <si>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</si>
  <si>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</si>
  <si>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</si>
  <si>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</si>
  <si>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</si>
  <si>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</si>
  <si>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</si>
  <si>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</si>
  <si>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</si>
  <si>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</si>
  <si>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</si>
  <si>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</si>
  <si>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</si>
  <si>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</si>
  <si>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</si>
  <si>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</si>
  <si>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</si>
  <si>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</si>
  <si>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</si>
  <si>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</si>
  <si>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</si>
  <si>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</si>
  <si>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</si>
  <si>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</si>
  <si>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</si>
  <si>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</si>
  <si>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</si>
  <si>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</si>
  <si>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</si>
  <si>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</si>
  <si>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</si>
  <si>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</si>
  <si>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</si>
  <si>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</si>
  <si>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</si>
  <si>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</si>
  <si>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</si>
  <si>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</si>
  <si>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</si>
  <si>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</si>
  <si>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</si>
  <si>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</si>
  <si>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</si>
  <si>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</si>
  <si>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</si>
  <si>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</si>
  <si>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</si>
  <si>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</si>
  <si>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</si>
  <si>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</si>
  <si>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</si>
  <si>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</si>
  <si>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</si>
  <si>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</si>
  <si>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</si>
  <si>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</si>
  <si>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</si>
  <si>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</si>
  <si>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</si>
  <si>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</si>
  <si>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</si>
  <si>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</si>
  <si>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</si>
  <si>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</si>
  <si>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</si>
  <si>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</si>
  <si>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</si>
  <si>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</si>
  <si>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</si>
  <si>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</si>
  <si>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</si>
  <si>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</si>
  <si>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</si>
  <si>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</si>
  <si>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</si>
  <si>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</si>
  <si>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</si>
  <si>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</si>
  <si>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</si>
  <si>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</si>
  <si>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</si>
  <si>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</si>
  <si>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</si>
  <si>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</si>
  <si>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</si>
  <si>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</si>
  <si>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</si>
  <si>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</si>
  <si>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</si>
  <si>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</si>
  <si>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</si>
  <si>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</si>
  <si>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</si>
  <si>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</si>
  <si>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</si>
  <si>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</si>
  <si>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</si>
  <si>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</si>
  <si>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</si>
  <si>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</si>
  <si>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</si>
  <si>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</si>
  <si>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</si>
  <si>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</si>
  <si>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</si>
  <si>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</si>
  <si>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</si>
  <si>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</si>
  <si>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</si>
  <si>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</si>
  <si>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</si>
  <si>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</si>
  <si>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</si>
  <si>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</si>
  <si>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</si>
  <si>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</si>
  <si>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</si>
  <si>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</si>
  <si>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</si>
  <si>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</si>
  <si>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</si>
  <si>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</si>
  <si>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</si>
  <si>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</si>
  <si>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</si>
  <si>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</si>
  <si>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</si>
  <si>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</si>
  <si>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</si>
  <si>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</si>
  <si>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</si>
  <si>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</si>
  <si>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</si>
  <si>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</si>
  <si>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</si>
  <si>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</si>
  <si>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</si>
  <si>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</si>
  <si>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</si>
  <si>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</si>
  <si>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</si>
  <si>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</si>
  <si>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</si>
  <si>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</si>
  <si>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</si>
  <si>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</si>
  <si>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</si>
  <si>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</si>
  <si>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</si>
  <si>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</si>
  <si>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</si>
  <si>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</si>
  <si>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</si>
  <si>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</si>
  <si>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</si>
  <si>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</si>
  <si>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</si>
  <si>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</si>
  <si>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</si>
  <si>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</si>
  <si>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</si>
  <si>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</si>
  <si>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</si>
  <si>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</si>
  <si>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</si>
  <si>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</si>
  <si>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</si>
  <si>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</si>
  <si>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</si>
  <si>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</si>
  <si>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</si>
  <si>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</si>
  <si>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</si>
  <si>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</si>
  <si>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</si>
  <si>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</si>
  <si>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</si>
  <si>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</si>
  <si>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</si>
  <si>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</si>
  <si>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</si>
  <si>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</si>
  <si>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</si>
  <si>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</si>
  <si>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</si>
  <si>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</si>
  <si>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</si>
  <si>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</si>
  <si>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</si>
  <si>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</si>
  <si>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</si>
  <si>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</si>
  <si>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</si>
  <si>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</si>
  <si>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</si>
  <si>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</si>
  <si>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</si>
  <si>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</si>
  <si>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</si>
  <si>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</si>
  <si>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</si>
  <si>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</si>
  <si>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</si>
  <si>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</si>
  <si>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</si>
  <si>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</si>
  <si>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</si>
  <si>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</si>
  <si>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</si>
  <si>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</si>
  <si>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</si>
  <si>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</si>
  <si>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</si>
  <si>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</si>
  <si>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</si>
  <si>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</si>
  <si>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</si>
  <si>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</si>
  <si>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</si>
  <si>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</si>
  <si>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</si>
  <si>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</si>
  <si>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</si>
  <si>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</si>
  <si>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</si>
  <si>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</si>
  <si>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</si>
  <si>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</si>
  <si>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</si>
  <si>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</si>
  <si>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</si>
  <si>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</si>
  <si>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</si>
  <si>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</si>
  <si>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</si>
  <si>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</si>
  <si>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</si>
  <si>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</si>
  <si>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</si>
  <si>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</si>
  <si>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</si>
  <si>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</si>
  <si>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</si>
  <si>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</si>
  <si>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</si>
  <si>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</si>
  <si>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</si>
  <si>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</si>
  <si>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</si>
  <si>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</si>
  <si>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</si>
  <si>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</si>
  <si>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</si>
  <si>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</si>
  <si>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</si>
  <si>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</si>
  <si>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</si>
  <si>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</si>
  <si>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</si>
  <si>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</si>
  <si>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</si>
  <si>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</si>
  <si>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</si>
  <si>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</si>
  <si>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</si>
  <si>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Главный  распорядитель средств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</si>
  <si>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</si>
  <si>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</si>
  <si>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</si>
  <si>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</si>
  <si>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</si>
  <si>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</si>
  <si>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</si>
  <si>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</si>
  <si>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</si>
  <si>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0314</t>
  </si>
  <si>
    <t>01 4 03 9Д020</t>
  </si>
  <si>
    <t>16 7 00 00000</t>
  </si>
  <si>
    <t>16 7 01 00000</t>
  </si>
  <si>
    <t>16 7 01 L4970</t>
  </si>
  <si>
    <t>02 4 01 S5130</t>
  </si>
  <si>
    <t>05 7 01 00000</t>
  </si>
  <si>
    <t>05 7 01 S4310</t>
  </si>
  <si>
    <t xml:space="preserve">Региональные проекты </t>
  </si>
  <si>
    <t>13 4 00 00000</t>
  </si>
  <si>
    <t>13 4 01 00000</t>
  </si>
  <si>
    <t>01 4 03 00000</t>
  </si>
  <si>
    <t xml:space="preserve"> Вындиноостровского сельского поселение</t>
  </si>
  <si>
    <t>00 0 00 00000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</si>
  <si>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</si>
  <si>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</si>
  <si>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</si>
  <si>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</si>
  <si>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</si>
  <si>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</si>
  <si>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</si>
  <si>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</si>
  <si>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обязательства органов местного самоуправления</t>
  </si>
  <si>
    <t>На обслуживание местной системы оповещения на территории Волховского муниципального района</t>
  </si>
  <si>
    <t>68 9 01 F0650</t>
  </si>
  <si>
    <t>Другие вопросы в области национальной безопасности и правоохранительной деятельности</t>
  </si>
  <si>
    <t>На повышение безопасности дорожного движения и содержание дорог в сезонные периоды.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</si>
  <si>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</si>
  <si>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</si>
  <si>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</si>
  <si>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01 7 00 00000</t>
  </si>
  <si>
    <t>01 7 03 00000</t>
  </si>
  <si>
    <t>01 7 03 SД140</t>
  </si>
  <si>
    <t>Закупка товаров, работ и услуг в целях капитального ремонта государственного (муниципального) имущества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</si>
  <si>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</si>
  <si>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09 7 00 00000</t>
  </si>
  <si>
    <t>09 7 01 00000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</si>
  <si>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</si>
  <si>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</si>
  <si>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17 4 01 00000</t>
  </si>
  <si>
    <t>17 4 01 10281</t>
  </si>
  <si>
    <t>Прочие мероприятия по начислению найма</t>
  </si>
  <si>
    <t>68 9 01 10250</t>
  </si>
  <si>
    <t>Муниципальные проекты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</si>
  <si>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</si>
  <si>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</si>
  <si>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05 5 00 00000</t>
  </si>
  <si>
    <t>05 5 02 00000</t>
  </si>
  <si>
    <t>05 5 02 F0550</t>
  </si>
  <si>
    <t>05 7 00 00000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</si>
  <si>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</si>
  <si>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</si>
  <si>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Реализация программ формирования современной городской среды</t>
  </si>
  <si>
    <t>18 0 00 00000</t>
  </si>
  <si>
    <t>18 5 00 00000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</si>
  <si>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</si>
  <si>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</si>
  <si>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</si>
  <si>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Уплата иных платежей</t>
  </si>
  <si>
    <t>Уплата прочих налогов, сборов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</si>
  <si>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</si>
  <si>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</si>
  <si>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 9 01 F0450</t>
  </si>
  <si>
    <t>19 4 01 S4840</t>
  </si>
  <si>
    <t>ОБРАЗОВАНИЕ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</si>
  <si>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</si>
  <si>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19 0 00 00000</t>
  </si>
  <si>
    <t>19 4 00 00000</t>
  </si>
  <si>
    <t>19 4 01 00000</t>
  </si>
  <si>
    <t xml:space="preserve">Комплексы процессных мероприятий "Содействие участию населения в
осуществлении местного самоуправления" 
</t>
  </si>
  <si>
    <t>На разработку проектно-сметной документации, проведение обмерных работ и технического обследования зданий</t>
  </si>
  <si>
    <t>08 4 01 F0480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</si>
  <si>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</si>
  <si>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</si>
  <si>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На выплату зарплаты с начислениями</t>
  </si>
  <si>
    <t>Комплекс процессных  мероприятий на подготовку и выполнение прочих работ по содержанию дорог местного значения</t>
  </si>
  <si>
    <t>Комплекс процессных мероприятий "Содействие участию населения в осуществлении местного самоуправления"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</si>
  <si>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</si>
  <si>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Прочие мероприятия по благоустройству сельских поселений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</si>
  <si>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</si>
  <si>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 xml:space="preserve">Обеспечение деятельности органов местного самоуправления </t>
  </si>
  <si>
    <t>Комплекс процессных мероприятий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</si>
  <si>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</si>
  <si>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</si>
  <si>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</si>
  <si>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</si>
  <si>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</si>
  <si>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</si>
  <si>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</si>
  <si>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</si>
  <si>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</si>
  <si>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</si>
  <si>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</si>
  <si>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</si>
  <si>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на 2025-2027 гг." 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</si>
  <si>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</si>
  <si>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</si>
  <si>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"Противодействие коррупции в муниципальном образовании Вындиноостровское сельское поселение на 2023-2025 годы"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</si>
  <si>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</si>
  <si>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На подготовку и выполнение тушения лесных и торфяных пожаров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</si>
  <si>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</si>
  <si>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</si>
  <si>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</si>
  <si>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</si>
  <si>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13 4 01 10140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</si>
  <si>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</si>
  <si>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09 7 01 10160</t>
  </si>
  <si>
    <t>На реализацию мероприятий по обеспечению устойчивого функционирования объектов теплоснабжения на территории Вындиноостровского сельского поселения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</si>
  <si>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</si>
  <si>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</si>
  <si>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</si>
  <si>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</si>
  <si>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</si>
  <si>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</si>
  <si>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</si>
  <si>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</si>
  <si>
    <t>от 16.10.2025 г № 24</t>
  </si>
  <si>
    <t>08 4 01 F0390</t>
  </si>
  <si>
    <t>На проведение ремонтных работ учреждений культуры поселений Волховского муниципального района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</si>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</sst>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35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</font>
    <font>
      <sz val="10"/>
      <name val="Arial Cyr"/>
      <charset val="204"/>
    </font>
    <font>
      <b/>
      <sz val="9"/>
      <name val="Arial Cyr"/>
    </font>
    <font>
      <b/>
      <sz val="9"/>
      <name val="Arial Cyr"/>
      <charset val="204"/>
    </font>
    <font>
      <b/>
      <sz val="8"/>
      <name val="Arial Cyr"/>
    </font>
    <font>
      <sz val="10"/>
      <name val="Arial Cyr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9"/>
      <color rgb="FF000000"/>
      <name val="Arial Cyr"/>
      <charset val="1"/>
    </font>
    <font>
      <sz val="9"/>
      <color rgb="FF000000"/>
      <name val="Arial Cyr"/>
      <charset val="1"/>
    </font>
    <font>
      <b/>
      <sz val="9"/>
      <color indexed="8"/>
      <name val="Arial Cyr"/>
      <charset val="1"/>
    </font>
    <font>
      <sz val="9"/>
      <color theme="2" tint="-0.749992370372631"/>
      <name val="Arial"/>
      <family val="2"/>
      <charset val="204"/>
    </font>
    <font>
      <sz val="10"/>
      <color theme="2" tint="-0.749992370372631"/>
      <name val="Arial"/>
      <family val="2"/>
      <charset val="204"/>
    </font>
    <font>
      <b/>
      <sz val="9"/>
      <color theme="2" tint="-0.749992370372631"/>
      <name val="Arial"/>
      <family val="2"/>
      <charset val="204"/>
    </font>
    <font>
      <b/>
      <sz val="10"/>
      <color theme="2" tint="-0.749992370372631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33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0" xfId="0" applyFill="1"/>
    <xf numFmtId="2" fontId="15" fillId="5" borderId="4" xfId="0" applyNumberFormat="1" applyFont="1" applyFill="1" applyBorder="1"/>
    <xf numFmtId="2" fontId="0" fillId="5" borderId="4" xfId="0" applyNumberFormat="1" applyFill="1" applyBorder="1"/>
    <xf numFmtId="0" fontId="0" fillId="5" borderId="4" xfId="0" applyFill="1" applyBorder="1" applyAlignment="1">
      <alignment horizontal="center"/>
    </xf>
    <xf numFmtId="4" fontId="0" fillId="5" borderId="4" xfId="0" applyNumberFormat="1" applyFont="1" applyFill="1" applyBorder="1"/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0" fontId="15" fillId="5" borderId="4" xfId="0" applyFont="1" applyFill="1" applyBorder="1" applyAlignment="1"/>
    <xf numFmtId="0" fontId="15" fillId="5" borderId="0" xfId="0" applyFont="1" applyFill="1" applyAlignment="1"/>
    <xf numFmtId="4" fontId="0" fillId="5" borderId="4" xfId="0" applyNumberFormat="1" applyFill="1" applyBorder="1"/>
    <xf numFmtId="49" fontId="0" fillId="0" borderId="0" xfId="0" applyNumberFormat="1"/>
    <xf numFmtId="49" fontId="15" fillId="5" borderId="4" xfId="0" applyNumberFormat="1" applyFon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/>
    </xf>
    <xf numFmtId="49" fontId="15" fillId="5" borderId="4" xfId="0" applyNumberFormat="1" applyFont="1" applyFill="1" applyBorder="1" applyAlignment="1">
      <alignment horizontal="center"/>
    </xf>
    <xf numFmtId="0" fontId="14" fillId="5" borderId="4" xfId="0" applyFont="1" applyFill="1" applyBorder="1" applyAlignment="1">
      <alignment vertical="top" wrapText="1"/>
    </xf>
    <xf numFmtId="0" fontId="17" fillId="5" borderId="4" xfId="0" applyFont="1" applyFill="1" applyBorder="1" applyAlignment="1">
      <alignment vertical="top" wrapText="1"/>
    </xf>
    <xf numFmtId="0" fontId="0" fillId="5" borderId="4" xfId="0" applyFont="1" applyFill="1" applyBorder="1"/>
    <xf numFmtId="49" fontId="0" fillId="5" borderId="4" xfId="0" applyNumberFormat="1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15" fillId="5" borderId="4" xfId="0" applyFont="1" applyFill="1" applyBorder="1" applyAlignment="1">
      <alignment vertical="top"/>
    </xf>
    <xf numFmtId="0" fontId="15" fillId="5" borderId="4" xfId="0" applyFont="1" applyFill="1" applyBorder="1" applyAlignment="1">
      <alignment horizontal="center" vertical="top"/>
    </xf>
    <xf numFmtId="0" fontId="15" fillId="5" borderId="0" xfId="0" applyFont="1" applyFill="1" applyAlignment="1">
      <alignment vertical="top"/>
    </xf>
    <xf numFmtId="0" fontId="17" fillId="5" borderId="4" xfId="0" applyNumberFormat="1" applyFont="1" applyFill="1" applyBorder="1" applyAlignment="1">
      <alignment vertical="top" wrapText="1"/>
    </xf>
    <xf numFmtId="164" fontId="21" fillId="5" borderId="4" xfId="0" applyNumberFormat="1" applyFont="1" applyFill="1" applyBorder="1" applyAlignment="1" applyProtection="1">
      <alignment horizontal="left" vertical="top" wrapText="1"/>
    </xf>
    <xf numFmtId="0" fontId="17" fillId="5" borderId="4" xfId="0" applyNumberFormat="1" applyFont="1" applyFill="1" applyBorder="1" applyAlignment="1">
      <alignment wrapText="1"/>
    </xf>
    <xf numFmtId="49" fontId="17" fillId="5" borderId="3" xfId="0" applyNumberFormat="1" applyFont="1" applyFill="1" applyBorder="1" applyAlignment="1" applyProtection="1">
      <alignment horizontal="left" vertical="center" wrapText="1"/>
    </xf>
    <xf numFmtId="49" fontId="17" fillId="5" borderId="24" xfId="0" applyNumberFormat="1" applyFont="1" applyFill="1" applyBorder="1" applyAlignment="1" applyProtection="1">
      <alignment horizontal="left" vertical="center" wrapText="1"/>
    </xf>
    <xf numFmtId="49" fontId="17" fillId="5" borderId="3" xfId="0" applyNumberFormat="1" applyFont="1" applyFill="1" applyBorder="1" applyAlignment="1" applyProtection="1">
      <alignment horizontal="left" vertical="top" wrapText="1"/>
    </xf>
    <xf numFmtId="49" fontId="19" fillId="5" borderId="3" xfId="0" applyNumberFormat="1" applyFont="1" applyFill="1" applyBorder="1" applyAlignment="1" applyProtection="1">
      <alignment horizontal="center" wrapText="1"/>
    </xf>
    <xf numFmtId="49" fontId="20" fillId="5" borderId="24" xfId="0" applyNumberFormat="1" applyFont="1" applyFill="1" applyBorder="1" applyAlignment="1" applyProtection="1">
      <alignment horizontal="left" vertical="center" wrapText="1"/>
    </xf>
    <xf numFmtId="49" fontId="18" fillId="5" borderId="3" xfId="0" applyNumberFormat="1" applyFont="1" applyFill="1" applyBorder="1" applyAlignment="1" applyProtection="1">
      <alignment horizontal="center" vertical="center" wrapText="1"/>
    </xf>
    <xf numFmtId="2" fontId="15" fillId="5" borderId="4" xfId="0" applyNumberFormat="1" applyFont="1" applyFill="1" applyBorder="1" applyAlignment="1"/>
    <xf numFmtId="49" fontId="22" fillId="5" borderId="24" xfId="0" applyNumberFormat="1" applyFont="1" applyFill="1" applyBorder="1" applyAlignment="1" applyProtection="1">
      <alignment horizontal="left" vertical="center" wrapText="1"/>
    </xf>
    <xf numFmtId="0" fontId="0" fillId="5" borderId="18" xfId="0" applyFill="1" applyBorder="1"/>
    <xf numFmtId="0" fontId="0" fillId="5" borderId="18" xfId="0" applyFont="1" applyFill="1" applyBorder="1"/>
    <xf numFmtId="0" fontId="0" fillId="5" borderId="0" xfId="0" applyFont="1" applyFill="1"/>
    <xf numFmtId="49" fontId="0" fillId="5" borderId="4" xfId="0" applyNumberFormat="1" applyFill="1" applyBorder="1"/>
    <xf numFmtId="4" fontId="15" fillId="5" borderId="4" xfId="0" applyNumberFormat="1" applyFont="1" applyFill="1" applyBorder="1" applyAlignment="1"/>
    <xf numFmtId="49" fontId="18" fillId="5" borderId="3" xfId="0" applyNumberFormat="1" applyFont="1" applyFill="1" applyBorder="1" applyAlignment="1" applyProtection="1">
      <alignment horizontal="center" wrapText="1"/>
    </xf>
    <xf numFmtId="49" fontId="20" fillId="5" borderId="4" xfId="0" applyNumberFormat="1" applyFont="1" applyFill="1" applyBorder="1" applyAlignment="1" applyProtection="1">
      <alignment horizontal="left" vertical="center" wrapText="1"/>
    </xf>
    <xf numFmtId="49" fontId="20" fillId="5" borderId="0" xfId="0" applyNumberFormat="1" applyFont="1" applyFill="1" applyBorder="1" applyAlignment="1" applyProtection="1">
      <alignment horizontal="left" vertical="center" wrapText="1"/>
    </xf>
    <xf numFmtId="164" fontId="20" fillId="5" borderId="24" xfId="0" applyNumberFormat="1" applyFont="1" applyFill="1" applyBorder="1" applyAlignment="1" applyProtection="1">
      <alignment horizontal="left" vertical="center" wrapText="1"/>
    </xf>
    <xf numFmtId="2" fontId="15" fillId="5" borderId="18" xfId="0" applyNumberFormat="1" applyFont="1" applyFill="1" applyBorder="1" applyAlignment="1">
      <alignment horizontal="right"/>
    </xf>
    <xf numFmtId="49" fontId="0" fillId="5" borderId="0" xfId="0" applyNumberFormat="1" applyFill="1"/>
    <xf numFmtId="49" fontId="23" fillId="5" borderId="2" xfId="0" applyNumberFormat="1" applyFont="1" applyFill="1" applyBorder="1" applyAlignment="1" applyProtection="1">
      <alignment horizont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49" fontId="15" fillId="5" borderId="4" xfId="0" applyNumberFormat="1" applyFont="1" applyFill="1" applyBorder="1"/>
    <xf numFmtId="4" fontId="15" fillId="5" borderId="0" xfId="0" applyNumberFormat="1" applyFont="1" applyFill="1"/>
    <xf numFmtId="49" fontId="20" fillId="5" borderId="25" xfId="0" applyNumberFormat="1" applyFont="1" applyFill="1" applyBorder="1" applyAlignment="1" applyProtection="1">
      <alignment horizontal="left" vertical="center" wrapText="1"/>
    </xf>
    <xf numFmtId="49" fontId="26" fillId="5" borderId="15" xfId="0" applyNumberFormat="1" applyFont="1" applyFill="1" applyBorder="1" applyAlignment="1" applyProtection="1">
      <alignment horizontal="left" vertical="center" wrapText="1"/>
    </xf>
    <xf numFmtId="49" fontId="24" fillId="5" borderId="16" xfId="0" applyNumberFormat="1" applyFont="1" applyFill="1" applyBorder="1" applyAlignment="1" applyProtection="1">
      <alignment horizontal="center" wrapText="1"/>
    </xf>
    <xf numFmtId="49" fontId="27" fillId="5" borderId="26" xfId="0" applyNumberFormat="1" applyFont="1" applyFill="1" applyBorder="1" applyAlignment="1" applyProtection="1">
      <alignment horizontal="left" vertical="center" wrapText="1"/>
    </xf>
    <xf numFmtId="49" fontId="25" fillId="5" borderId="26" xfId="0" applyNumberFormat="1" applyFont="1" applyFill="1" applyBorder="1" applyAlignment="1" applyProtection="1">
      <alignment horizontal="center" wrapText="1"/>
    </xf>
    <xf numFmtId="49" fontId="28" fillId="0" borderId="24" xfId="0" applyNumberFormat="1" applyFont="1" applyFill="1" applyBorder="1" applyAlignment="1" applyProtection="1">
      <alignment horizontal="left" vertical="center" wrapText="1"/>
    </xf>
    <xf numFmtId="0" fontId="29" fillId="5" borderId="4" xfId="0" applyFont="1" applyFill="1" applyBorder="1" applyAlignment="1">
      <alignment vertical="top" wrapText="1"/>
    </xf>
    <xf numFmtId="0" fontId="30" fillId="5" borderId="4" xfId="0" applyFont="1" applyFill="1" applyBorder="1"/>
    <xf numFmtId="49" fontId="30" fillId="5" borderId="4" xfId="0" applyNumberFormat="1" applyFont="1" applyFill="1" applyBorder="1" applyAlignment="1">
      <alignment horizontal="center"/>
    </xf>
    <xf numFmtId="0" fontId="30" fillId="5" borderId="4" xfId="0" applyFont="1" applyFill="1" applyBorder="1" applyAlignment="1">
      <alignment horizontal="center"/>
    </xf>
    <xf numFmtId="0" fontId="30" fillId="5" borderId="0" xfId="0" applyFont="1" applyFill="1"/>
    <xf numFmtId="4" fontId="30" fillId="5" borderId="4" xfId="0" applyNumberFormat="1" applyFont="1" applyFill="1" applyBorder="1"/>
    <xf numFmtId="0" fontId="31" fillId="5" borderId="4" xfId="0" applyFont="1" applyFill="1" applyBorder="1" applyAlignment="1">
      <alignment vertical="top" wrapText="1"/>
    </xf>
    <xf numFmtId="0" fontId="32" fillId="5" borderId="4" xfId="0" applyFont="1" applyFill="1" applyBorder="1"/>
    <xf numFmtId="49" fontId="32" fillId="5" borderId="4" xfId="0" applyNumberFormat="1" applyFont="1" applyFill="1" applyBorder="1" applyAlignment="1">
      <alignment horizontal="center"/>
    </xf>
    <xf numFmtId="0" fontId="32" fillId="5" borderId="4" xfId="0" applyFont="1" applyFill="1" applyBorder="1" applyAlignment="1">
      <alignment horizontal="center"/>
    </xf>
    <xf numFmtId="2" fontId="32" fillId="5" borderId="4" xfId="0" applyNumberFormat="1" applyFont="1" applyFill="1" applyBorder="1"/>
    <xf numFmtId="0" fontId="32" fillId="5" borderId="0" xfId="0" applyFont="1" applyFill="1"/>
    <xf numFmtId="49" fontId="33" fillId="0" borderId="4" xfId="0" applyNumberFormat="1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  <xf numFmtId="49" fontId="34" fillId="0" borderId="4" xfId="0" applyNumberFormat="1" applyFont="1" applyFill="1" applyBorder="1" applyAlignment="1" applyProtection="1">
      <alignment horizontal="left" vertical="center" wrapText="1"/>
    </xf>
    <xf numFmtId="49" fontId="23" fillId="5" borderId="3" xfId="0" applyNumberFormat="1" applyFont="1" applyFill="1" applyBorder="1" applyAlignment="1" applyProtection="1">
      <alignment horizontal="center" wrapText="1"/>
    </xf>
    <xf numFmtId="4" fontId="0" fillId="5" borderId="18" xfId="0" applyNumberFormat="1" applyFont="1" applyFill="1" applyBorder="1"/>
    <xf numFmtId="0" fontId="0" fillId="5" borderId="4" xfId="0" applyFont="1" applyFill="1" applyBorder="1" applyAlignment="1"/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220" t="s">
        <v>3</v>
      </c>
      <c r="B7" s="220"/>
      <c r="C7" s="220"/>
      <c r="D7" s="220"/>
      <c r="E7" s="220"/>
      <c r="F7" s="220"/>
      <c r="G7" s="221"/>
      <c r="H7" s="221"/>
    </row>
    <row r="8" spans="1:11" ht="42" customHeight="1">
      <c r="A8" s="222" t="s">
        <v>319</v>
      </c>
      <c r="B8" s="222"/>
      <c r="C8" s="222"/>
      <c r="D8" s="222"/>
      <c r="E8" s="222"/>
      <c r="F8" s="222"/>
    </row>
    <row r="9" spans="1:11">
      <c r="A9" s="6"/>
      <c r="B9" s="7"/>
      <c r="C9" s="7"/>
      <c r="D9" s="7"/>
      <c r="E9" s="7"/>
      <c r="F9" s="8"/>
    </row>
    <row r="10" spans="1:11" ht="12.75" customHeight="1">
      <c r="A10" s="223" t="s">
        <v>4</v>
      </c>
      <c r="B10" s="224" t="s">
        <v>5</v>
      </c>
      <c r="C10" s="224" t="s">
        <v>6</v>
      </c>
      <c r="D10" s="224" t="s">
        <v>7</v>
      </c>
      <c r="E10" s="224" t="s">
        <v>8</v>
      </c>
      <c r="F10" s="225" t="s">
        <v>9</v>
      </c>
      <c r="G10" s="225" t="s">
        <v>9</v>
      </c>
      <c r="H10" s="225" t="s">
        <v>9</v>
      </c>
    </row>
    <row r="11" spans="1:11">
      <c r="A11" s="223"/>
      <c r="B11" s="224"/>
      <c r="C11" s="224"/>
      <c r="D11" s="224"/>
      <c r="E11" s="224"/>
      <c r="F11" s="225"/>
      <c r="G11" s="225"/>
      <c r="H11" s="225"/>
    </row>
    <row r="12" spans="1:11">
      <c r="A12" s="223"/>
      <c r="B12" s="224"/>
      <c r="C12" s="224"/>
      <c r="D12" s="224"/>
      <c r="E12" s="224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220" t="s">
        <v>3</v>
      </c>
      <c r="B7" s="220"/>
      <c r="C7" s="220"/>
      <c r="D7" s="220"/>
      <c r="E7" s="220"/>
      <c r="F7" s="220"/>
      <c r="G7" s="221" t="s">
        <v>315</v>
      </c>
      <c r="H7" s="221"/>
    </row>
    <row r="8" spans="1:11" ht="42" customHeight="1">
      <c r="A8" s="222" t="s">
        <v>249</v>
      </c>
      <c r="B8" s="222"/>
      <c r="C8" s="222"/>
      <c r="D8" s="222"/>
      <c r="E8" s="222"/>
      <c r="F8" s="222"/>
    </row>
    <row r="9" spans="1:11">
      <c r="A9" s="6"/>
      <c r="B9" s="7"/>
      <c r="C9" s="7"/>
      <c r="D9" s="7"/>
      <c r="E9" s="7"/>
      <c r="F9" s="8"/>
    </row>
    <row r="10" spans="1:11" ht="12.75" customHeight="1">
      <c r="A10" s="223" t="s">
        <v>4</v>
      </c>
      <c r="B10" s="224" t="s">
        <v>5</v>
      </c>
      <c r="C10" s="224" t="s">
        <v>6</v>
      </c>
      <c r="D10" s="224" t="s">
        <v>7</v>
      </c>
      <c r="E10" s="224" t="s">
        <v>8</v>
      </c>
      <c r="F10" s="225" t="s">
        <v>9</v>
      </c>
      <c r="G10" s="225" t="s">
        <v>9</v>
      </c>
      <c r="H10" s="225" t="s">
        <v>9</v>
      </c>
    </row>
    <row r="11" spans="1:11">
      <c r="A11" s="223"/>
      <c r="B11" s="224"/>
      <c r="C11" s="224"/>
      <c r="D11" s="224"/>
      <c r="E11" s="224"/>
      <c r="F11" s="225"/>
      <c r="G11" s="225"/>
      <c r="H11" s="225"/>
    </row>
    <row r="12" spans="1:11">
      <c r="A12" s="223"/>
      <c r="B12" s="224"/>
      <c r="C12" s="224"/>
      <c r="D12" s="224"/>
      <c r="E12" s="224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60"/>
  <sheetViews>
    <sheetView tabSelected="1" zoomScale="90" zoomScaleNormal="90" workbookViewId="0">
      <selection activeCell="Q9" sqref="Q9"/>
    </sheetView>
  </sheetViews>
  <sheetFormatPr defaultRowHeight="13.2"/>
  <cols>
    <col min="1" max="1" width="33.109375" style="149" customWidth="1"/>
    <col min="2" max="2" width="5" customWidth="1"/>
    <col min="3" max="3" width="6.109375" style="159" customWidth="1"/>
    <col min="4" max="4" width="13.109375" customWidth="1"/>
    <col min="5" max="5" width="4.5546875" customWidth="1"/>
    <col min="6" max="6" width="9.88671875" customWidth="1"/>
    <col min="7" max="7" width="9.109375" customWidth="1"/>
    <col min="8" max="8" width="11" customWidth="1"/>
  </cols>
  <sheetData>
    <row r="1" spans="1:10">
      <c r="F1" s="228" t="s">
        <v>0</v>
      </c>
      <c r="G1" s="228"/>
      <c r="H1" s="228"/>
    </row>
    <row r="2" spans="1:10">
      <c r="F2" s="228" t="s">
        <v>1</v>
      </c>
      <c r="G2" s="228"/>
      <c r="H2" s="228"/>
    </row>
    <row r="3" spans="1:10">
      <c r="F3" s="228" t="s">
        <v>2</v>
      </c>
      <c r="G3" s="228"/>
      <c r="H3" s="228"/>
    </row>
    <row r="4" spans="1:10">
      <c r="E4" s="228" t="s">
        <v>367</v>
      </c>
      <c r="F4" s="228"/>
      <c r="G4" s="228"/>
      <c r="H4" s="228"/>
    </row>
    <row r="5" spans="1:10">
      <c r="F5" s="228" t="s">
        <v>471</v>
      </c>
      <c r="G5" s="228"/>
      <c r="H5" s="228"/>
    </row>
    <row r="6" spans="1:10">
      <c r="A6" s="226" t="s">
        <v>3</v>
      </c>
      <c r="B6" s="226"/>
      <c r="C6" s="226"/>
      <c r="D6" s="226"/>
      <c r="E6" s="226"/>
      <c r="F6" s="226"/>
      <c r="G6" s="226"/>
      <c r="H6" s="226"/>
    </row>
    <row r="7" spans="1:10" ht="31.2" customHeight="1">
      <c r="A7" s="227" t="s">
        <v>346</v>
      </c>
      <c r="B7" s="227"/>
      <c r="C7" s="227"/>
      <c r="D7" s="227"/>
      <c r="E7" s="227"/>
      <c r="F7" s="227"/>
      <c r="G7" s="227"/>
      <c r="H7" s="227"/>
    </row>
    <row r="9" spans="1:10" s="149" customFormat="1" ht="51" customHeight="1">
      <c r="A9" s="148" t="s">
        <v>4</v>
      </c>
      <c r="B9" s="195" t="s">
        <v>345</v>
      </c>
      <c r="C9" s="161" t="s">
        <v>6</v>
      </c>
      <c r="D9" s="148" t="s">
        <v>7</v>
      </c>
      <c r="E9" s="148" t="s">
        <v>8</v>
      </c>
      <c r="F9" s="196" t="s">
        <v>9</v>
      </c>
      <c r="G9" s="196" t="s">
        <v>9</v>
      </c>
      <c r="H9" s="196" t="s">
        <v>9</v>
      </c>
    </row>
    <row r="10" spans="1:10" s="149" customFormat="1">
      <c r="A10" s="147"/>
      <c r="B10" s="147"/>
      <c r="C10" s="186"/>
      <c r="D10" s="147"/>
      <c r="E10" s="147"/>
      <c r="F10" s="197">
        <v>2025</v>
      </c>
      <c r="G10" s="145">
        <v>2026</v>
      </c>
      <c r="H10" s="145">
        <v>2027</v>
      </c>
    </row>
    <row r="11" spans="1:10" s="149" customFormat="1">
      <c r="A11" s="147">
        <v>1</v>
      </c>
      <c r="B11" s="147">
        <v>2</v>
      </c>
      <c r="C11" s="162">
        <v>4</v>
      </c>
      <c r="D11" s="147">
        <v>5</v>
      </c>
      <c r="E11" s="147">
        <v>6</v>
      </c>
      <c r="F11" s="147">
        <v>7</v>
      </c>
      <c r="G11" s="147">
        <v>8</v>
      </c>
      <c r="H11" s="147">
        <v>9</v>
      </c>
    </row>
    <row r="12" spans="1:10" s="144" customFormat="1" ht="36.6" customHeight="1">
      <c r="A12" s="141" t="s">
        <v>11</v>
      </c>
      <c r="B12" s="143">
        <v>831</v>
      </c>
      <c r="C12" s="198"/>
      <c r="D12" s="142"/>
      <c r="E12" s="142"/>
      <c r="F12" s="155">
        <f>SUM(F13+F78+F89+F109+F146+F216+F223+F235+F248+F257)</f>
        <v>64420.740000000013</v>
      </c>
      <c r="G12" s="155">
        <f>SUM(G13+G78+G89+G109+G146+G216+G223+G235+G248+G257)</f>
        <v>18910.939999999999</v>
      </c>
      <c r="H12" s="155">
        <f>SUM(H13+H78+H89+H109+H146+H216+H223+H235+H248+H257)</f>
        <v>17190.019999999997</v>
      </c>
      <c r="J12" s="199"/>
    </row>
    <row r="13" spans="1:10" s="144" customFormat="1" ht="15" customHeight="1">
      <c r="A13" s="141" t="s">
        <v>13</v>
      </c>
      <c r="B13" s="142"/>
      <c r="C13" s="163" t="s">
        <v>14</v>
      </c>
      <c r="D13" s="145"/>
      <c r="E13" s="142"/>
      <c r="F13" s="155">
        <f>SUM(F14+F21+F44+F53+F60)</f>
        <v>11486.79</v>
      </c>
      <c r="G13" s="155">
        <f>SUM(G14+G21+G44+G55+G62+G67+G72)</f>
        <v>10211.02</v>
      </c>
      <c r="H13" s="155">
        <f>SUM(H14+H21+H44+H55+H62+H67+H72)</f>
        <v>9540.6200000000008</v>
      </c>
    </row>
    <row r="14" spans="1:10" s="144" customFormat="1" ht="60" customHeight="1">
      <c r="A14" s="165" t="s">
        <v>354</v>
      </c>
      <c r="B14" s="142"/>
      <c r="C14" s="163" t="s">
        <v>16</v>
      </c>
      <c r="D14" s="145"/>
      <c r="E14" s="142"/>
      <c r="F14" s="181">
        <f>SUM(F15)</f>
        <v>168</v>
      </c>
      <c r="G14" s="150">
        <f t="shared" ref="G14:H14" si="0">SUM(G15)</f>
        <v>180</v>
      </c>
      <c r="H14" s="150">
        <f t="shared" si="0"/>
        <v>180</v>
      </c>
    </row>
    <row r="15" spans="1:10" s="144" customFormat="1" ht="62.4" customHeight="1">
      <c r="A15" s="165" t="s">
        <v>354</v>
      </c>
      <c r="B15" s="142"/>
      <c r="C15" s="163" t="s">
        <v>16</v>
      </c>
      <c r="D15" s="143" t="s">
        <v>368</v>
      </c>
      <c r="E15" s="142"/>
      <c r="F15" s="150">
        <f t="shared" ref="F15:H18" si="1">SUM(F16)</f>
        <v>168</v>
      </c>
      <c r="G15" s="150">
        <f t="shared" si="1"/>
        <v>180</v>
      </c>
      <c r="H15" s="150">
        <f t="shared" si="1"/>
        <v>180</v>
      </c>
    </row>
    <row r="16" spans="1:10" s="144" customFormat="1" ht="24.6" customHeight="1">
      <c r="A16" s="141" t="s">
        <v>17</v>
      </c>
      <c r="B16" s="142"/>
      <c r="C16" s="163" t="s">
        <v>16</v>
      </c>
      <c r="D16" s="143" t="s">
        <v>18</v>
      </c>
      <c r="E16" s="142"/>
      <c r="F16" s="150">
        <f t="shared" si="1"/>
        <v>168</v>
      </c>
      <c r="G16" s="150">
        <f t="shared" si="1"/>
        <v>180</v>
      </c>
      <c r="H16" s="150">
        <f t="shared" si="1"/>
        <v>180</v>
      </c>
    </row>
    <row r="17" spans="1:8" s="144" customFormat="1" ht="24">
      <c r="A17" s="141" t="s">
        <v>19</v>
      </c>
      <c r="B17" s="142"/>
      <c r="C17" s="163" t="s">
        <v>16</v>
      </c>
      <c r="D17" s="143" t="s">
        <v>20</v>
      </c>
      <c r="E17" s="142"/>
      <c r="F17" s="150">
        <f t="shared" si="1"/>
        <v>168</v>
      </c>
      <c r="G17" s="150">
        <f t="shared" si="1"/>
        <v>180</v>
      </c>
      <c r="H17" s="150">
        <f t="shared" si="1"/>
        <v>180</v>
      </c>
    </row>
    <row r="18" spans="1:8" s="144" customFormat="1">
      <c r="A18" s="141" t="s">
        <v>21</v>
      </c>
      <c r="B18" s="142"/>
      <c r="C18" s="163" t="s">
        <v>16</v>
      </c>
      <c r="D18" s="143" t="s">
        <v>22</v>
      </c>
      <c r="E18" s="142"/>
      <c r="F18" s="150">
        <f t="shared" si="1"/>
        <v>168</v>
      </c>
      <c r="G18" s="150">
        <f t="shared" si="1"/>
        <v>180</v>
      </c>
      <c r="H18" s="150">
        <f t="shared" si="1"/>
        <v>180</v>
      </c>
    </row>
    <row r="19" spans="1:8" s="144" customFormat="1" ht="24">
      <c r="A19" s="141" t="s">
        <v>40</v>
      </c>
      <c r="B19" s="142"/>
      <c r="C19" s="163" t="s">
        <v>16</v>
      </c>
      <c r="D19" s="143" t="s">
        <v>23</v>
      </c>
      <c r="E19" s="142"/>
      <c r="F19" s="150">
        <f>SUM(F20)</f>
        <v>168</v>
      </c>
      <c r="G19" s="150">
        <f t="shared" ref="G19:H19" si="2">SUM(G20)</f>
        <v>180</v>
      </c>
      <c r="H19" s="150">
        <f t="shared" si="2"/>
        <v>180</v>
      </c>
    </row>
    <row r="20" spans="1:8" s="185" customFormat="1" ht="37.200000000000003" customHeight="1">
      <c r="A20" s="164" t="s">
        <v>463</v>
      </c>
      <c r="B20" s="166"/>
      <c r="C20" s="167" t="s">
        <v>16</v>
      </c>
      <c r="D20" s="168" t="s">
        <v>23</v>
      </c>
      <c r="E20" s="166">
        <v>200</v>
      </c>
      <c r="F20" s="154">
        <v>168</v>
      </c>
      <c r="G20" s="154">
        <v>180</v>
      </c>
      <c r="H20" s="154">
        <v>180</v>
      </c>
    </row>
    <row r="21" spans="1:8" s="144" customFormat="1" ht="70.8" customHeight="1">
      <c r="A21" s="165" t="s">
        <v>26</v>
      </c>
      <c r="B21" s="142"/>
      <c r="C21" s="163" t="s">
        <v>27</v>
      </c>
      <c r="D21" s="143"/>
      <c r="E21" s="142"/>
      <c r="F21" s="150">
        <f>SUM(F22)</f>
        <v>10401.500000000002</v>
      </c>
      <c r="G21" s="150">
        <f t="shared" ref="G21:H21" si="3">SUM(G22)</f>
        <v>9915</v>
      </c>
      <c r="H21" s="150">
        <f t="shared" si="3"/>
        <v>9244.6</v>
      </c>
    </row>
    <row r="22" spans="1:8" s="144" customFormat="1" ht="72.599999999999994" customHeight="1">
      <c r="A22" s="141" t="s">
        <v>26</v>
      </c>
      <c r="B22" s="142"/>
      <c r="C22" s="163" t="s">
        <v>27</v>
      </c>
      <c r="D22" s="143" t="s">
        <v>368</v>
      </c>
      <c r="E22" s="142"/>
      <c r="F22" s="150">
        <f>SUM(F23)</f>
        <v>10401.500000000002</v>
      </c>
      <c r="G22" s="150">
        <f>SUM(G23)</f>
        <v>9915</v>
      </c>
      <c r="H22" s="150">
        <f>SUM(H23)</f>
        <v>9244.6</v>
      </c>
    </row>
    <row r="23" spans="1:8" s="144" customFormat="1" ht="24.6" customHeight="1">
      <c r="A23" s="141" t="s">
        <v>435</v>
      </c>
      <c r="B23" s="142"/>
      <c r="C23" s="163" t="s">
        <v>27</v>
      </c>
      <c r="D23" s="143" t="s">
        <v>18</v>
      </c>
      <c r="E23" s="142"/>
      <c r="F23" s="150">
        <f>F24+F29</f>
        <v>10401.500000000002</v>
      </c>
      <c r="G23" s="150">
        <v>9915</v>
      </c>
      <c r="H23" s="150">
        <f>H24+H29</f>
        <v>9244.6</v>
      </c>
    </row>
    <row r="24" spans="1:8" s="144" customFormat="1" ht="50.4" customHeight="1">
      <c r="A24" s="175" t="s">
        <v>29</v>
      </c>
      <c r="B24" s="142"/>
      <c r="C24" s="163" t="s">
        <v>27</v>
      </c>
      <c r="D24" s="143" t="s">
        <v>30</v>
      </c>
      <c r="E24" s="142"/>
      <c r="F24" s="150">
        <f t="shared" ref="F24:H25" si="4">SUM(F25)</f>
        <v>1963.67</v>
      </c>
      <c r="G24" s="150">
        <f t="shared" si="4"/>
        <v>1300</v>
      </c>
      <c r="H24" s="150">
        <f t="shared" si="4"/>
        <v>1300</v>
      </c>
    </row>
    <row r="25" spans="1:8" s="144" customFormat="1">
      <c r="A25" s="141" t="s">
        <v>21</v>
      </c>
      <c r="B25" s="142"/>
      <c r="C25" s="163" t="s">
        <v>27</v>
      </c>
      <c r="D25" s="143" t="s">
        <v>31</v>
      </c>
      <c r="E25" s="142"/>
      <c r="F25" s="150">
        <f t="shared" si="4"/>
        <v>1963.67</v>
      </c>
      <c r="G25" s="150">
        <f t="shared" si="4"/>
        <v>1300</v>
      </c>
      <c r="H25" s="150">
        <f t="shared" si="4"/>
        <v>1300</v>
      </c>
    </row>
    <row r="26" spans="1:8" s="144" customFormat="1" ht="87.6" customHeight="1">
      <c r="A26" s="141" t="s">
        <v>464</v>
      </c>
      <c r="B26" s="142"/>
      <c r="C26" s="163" t="s">
        <v>27</v>
      </c>
      <c r="D26" s="143" t="s">
        <v>33</v>
      </c>
      <c r="E26" s="142">
        <v>100</v>
      </c>
      <c r="F26" s="150">
        <f>F27+F28</f>
        <v>1963.67</v>
      </c>
      <c r="G26" s="150">
        <f t="shared" ref="G26:H26" si="5">G27+G28</f>
        <v>1300</v>
      </c>
      <c r="H26" s="150">
        <f t="shared" si="5"/>
        <v>1300</v>
      </c>
    </row>
    <row r="27" spans="1:8" s="144" customFormat="1" ht="25.2" customHeight="1">
      <c r="A27" s="146" t="s">
        <v>369</v>
      </c>
      <c r="B27" s="142"/>
      <c r="C27" s="163" t="s">
        <v>27</v>
      </c>
      <c r="D27" s="168" t="s">
        <v>33</v>
      </c>
      <c r="E27" s="166"/>
      <c r="F27" s="154">
        <v>1508.43</v>
      </c>
      <c r="G27" s="154">
        <v>992.51</v>
      </c>
      <c r="H27" s="154">
        <v>992.51</v>
      </c>
    </row>
    <row r="28" spans="1:8" s="144" customFormat="1" ht="58.2" customHeight="1">
      <c r="A28" s="164" t="s">
        <v>370</v>
      </c>
      <c r="B28" s="142"/>
      <c r="C28" s="163" t="s">
        <v>27</v>
      </c>
      <c r="D28" s="168" t="s">
        <v>33</v>
      </c>
      <c r="E28" s="232"/>
      <c r="F28" s="153">
        <v>455.24</v>
      </c>
      <c r="G28" s="153">
        <v>307.49</v>
      </c>
      <c r="H28" s="153">
        <v>307.49</v>
      </c>
    </row>
    <row r="29" spans="1:8" s="144" customFormat="1" ht="25.2" customHeight="1">
      <c r="A29" s="165" t="s">
        <v>19</v>
      </c>
      <c r="B29" s="142"/>
      <c r="C29" s="163" t="s">
        <v>27</v>
      </c>
      <c r="D29" s="143" t="s">
        <v>20</v>
      </c>
      <c r="E29" s="142"/>
      <c r="F29" s="150">
        <f>F30+F39</f>
        <v>8437.8300000000017</v>
      </c>
      <c r="G29" s="150">
        <f>G30+G39</f>
        <v>8615.0000000000018</v>
      </c>
      <c r="H29" s="150">
        <f>H30+H39</f>
        <v>7944.6</v>
      </c>
    </row>
    <row r="30" spans="1:8" s="144" customFormat="1">
      <c r="A30" s="141" t="s">
        <v>21</v>
      </c>
      <c r="B30" s="142"/>
      <c r="C30" s="160" t="s">
        <v>27</v>
      </c>
      <c r="D30" s="145" t="s">
        <v>22</v>
      </c>
      <c r="E30" s="142"/>
      <c r="F30" s="150">
        <f t="shared" ref="F30:G30" si="6">SUM(F31)</f>
        <v>6532.0300000000007</v>
      </c>
      <c r="G30" s="150">
        <f t="shared" si="6"/>
        <v>8615.0000000000018</v>
      </c>
      <c r="H30" s="150">
        <f t="shared" ref="H30" si="7">SUM(H31)</f>
        <v>7944.6</v>
      </c>
    </row>
    <row r="31" spans="1:8" s="144" customFormat="1" ht="24">
      <c r="A31" s="141" t="s">
        <v>40</v>
      </c>
      <c r="B31" s="142"/>
      <c r="C31" s="163" t="s">
        <v>27</v>
      </c>
      <c r="D31" s="143" t="s">
        <v>23</v>
      </c>
      <c r="E31" s="142"/>
      <c r="F31" s="150">
        <f>F32+F33+F35+F37</f>
        <v>6532.0300000000007</v>
      </c>
      <c r="G31" s="150">
        <f>G32+G33+G35+G37</f>
        <v>8615.0000000000018</v>
      </c>
      <c r="H31" s="150">
        <f>H32+H33+H35+H37</f>
        <v>7944.6</v>
      </c>
    </row>
    <row r="32" spans="1:8" s="185" customFormat="1" ht="66.599999999999994" customHeight="1">
      <c r="A32" s="219" t="s">
        <v>464</v>
      </c>
      <c r="B32" s="166"/>
      <c r="C32" s="167" t="s">
        <v>27</v>
      </c>
      <c r="D32" s="168" t="s">
        <v>23</v>
      </c>
      <c r="E32" s="166">
        <v>100</v>
      </c>
      <c r="F32" s="153">
        <v>4029.19</v>
      </c>
      <c r="G32" s="153">
        <v>5996.45</v>
      </c>
      <c r="H32" s="153">
        <v>5416.05</v>
      </c>
    </row>
    <row r="33" spans="1:8" s="144" customFormat="1" ht="61.8" customHeight="1">
      <c r="A33" s="165" t="s">
        <v>370</v>
      </c>
      <c r="B33" s="142"/>
      <c r="C33" s="163" t="s">
        <v>27</v>
      </c>
      <c r="D33" s="143" t="s">
        <v>23</v>
      </c>
      <c r="E33" s="142"/>
      <c r="F33" s="150">
        <f t="shared" ref="F33:H37" si="8">SUM(F34)</f>
        <v>1116.6500000000001</v>
      </c>
      <c r="G33" s="150">
        <f t="shared" si="8"/>
        <v>1810.93</v>
      </c>
      <c r="H33" s="150">
        <f t="shared" si="8"/>
        <v>1810.93</v>
      </c>
    </row>
    <row r="34" spans="1:8" s="144" customFormat="1" ht="64.8" customHeight="1">
      <c r="A34" s="219" t="s">
        <v>464</v>
      </c>
      <c r="B34" s="142"/>
      <c r="C34" s="167" t="s">
        <v>27</v>
      </c>
      <c r="D34" s="168" t="s">
        <v>23</v>
      </c>
      <c r="E34" s="166">
        <v>100</v>
      </c>
      <c r="F34" s="154">
        <v>1116.6500000000001</v>
      </c>
      <c r="G34" s="154">
        <v>1810.93</v>
      </c>
      <c r="H34" s="154">
        <v>1810.93</v>
      </c>
    </row>
    <row r="35" spans="1:8" s="144" customFormat="1" ht="15.6" customHeight="1">
      <c r="A35" s="165" t="s">
        <v>371</v>
      </c>
      <c r="B35" s="142"/>
      <c r="C35" s="160" t="s">
        <v>27</v>
      </c>
      <c r="D35" s="145" t="s">
        <v>23</v>
      </c>
      <c r="E35" s="142"/>
      <c r="F35" s="150">
        <f t="shared" ref="F35:H35" si="9">SUM(F36)</f>
        <v>951.19</v>
      </c>
      <c r="G35" s="150">
        <f t="shared" si="9"/>
        <v>426</v>
      </c>
      <c r="H35" s="150">
        <f t="shared" si="9"/>
        <v>502</v>
      </c>
    </row>
    <row r="36" spans="1:8" s="185" customFormat="1" ht="37.200000000000003" customHeight="1">
      <c r="A36" s="164" t="s">
        <v>463</v>
      </c>
      <c r="B36" s="166"/>
      <c r="C36" s="167" t="s">
        <v>27</v>
      </c>
      <c r="D36" s="168" t="s">
        <v>23</v>
      </c>
      <c r="E36" s="166">
        <v>200</v>
      </c>
      <c r="F36" s="154">
        <v>951.19</v>
      </c>
      <c r="G36" s="154">
        <v>426</v>
      </c>
      <c r="H36" s="154">
        <v>502</v>
      </c>
    </row>
    <row r="37" spans="1:8" s="217" customFormat="1" ht="15" customHeight="1">
      <c r="A37" s="212" t="s">
        <v>372</v>
      </c>
      <c r="B37" s="213"/>
      <c r="C37" s="214" t="s">
        <v>27</v>
      </c>
      <c r="D37" s="215" t="s">
        <v>23</v>
      </c>
      <c r="E37" s="213"/>
      <c r="F37" s="216">
        <f>SUM(F38)</f>
        <v>435</v>
      </c>
      <c r="G37" s="216">
        <f t="shared" si="8"/>
        <v>381.62</v>
      </c>
      <c r="H37" s="216">
        <f t="shared" si="8"/>
        <v>215.62</v>
      </c>
    </row>
    <row r="38" spans="1:8" s="210" customFormat="1" ht="33" customHeight="1">
      <c r="A38" s="206" t="s">
        <v>463</v>
      </c>
      <c r="B38" s="207"/>
      <c r="C38" s="208" t="s">
        <v>27</v>
      </c>
      <c r="D38" s="209" t="s">
        <v>23</v>
      </c>
      <c r="E38" s="207">
        <v>200</v>
      </c>
      <c r="F38" s="211">
        <v>435</v>
      </c>
      <c r="G38" s="211">
        <v>381.62</v>
      </c>
      <c r="H38" s="211">
        <v>215.62</v>
      </c>
    </row>
    <row r="39" spans="1:8" s="149" customFormat="1" ht="13.8" customHeight="1">
      <c r="A39" s="179" t="s">
        <v>429</v>
      </c>
      <c r="B39" s="183"/>
      <c r="C39" s="163" t="s">
        <v>27</v>
      </c>
      <c r="D39" s="180" t="s">
        <v>42</v>
      </c>
      <c r="E39" s="142"/>
      <c r="F39" s="150">
        <f>F41+F43</f>
        <v>1905.8000000000002</v>
      </c>
      <c r="G39" s="150">
        <f t="shared" ref="G39:H39" si="10">G40+G42</f>
        <v>0</v>
      </c>
      <c r="H39" s="150">
        <f t="shared" si="10"/>
        <v>0</v>
      </c>
    </row>
    <row r="40" spans="1:8" s="185" customFormat="1" ht="25.8" customHeight="1">
      <c r="A40" s="179" t="s">
        <v>369</v>
      </c>
      <c r="B40" s="184"/>
      <c r="C40" s="163" t="s">
        <v>27</v>
      </c>
      <c r="D40" s="188" t="s">
        <v>42</v>
      </c>
      <c r="E40" s="142"/>
      <c r="F40" s="150">
        <f>SUM(F41)</f>
        <v>1473.39</v>
      </c>
      <c r="G40" s="150">
        <f t="shared" ref="G40:H40" si="11">SUM(G41)</f>
        <v>0</v>
      </c>
      <c r="H40" s="150">
        <f t="shared" si="11"/>
        <v>0</v>
      </c>
    </row>
    <row r="41" spans="1:8" s="185" customFormat="1" ht="62.4" customHeight="1">
      <c r="A41" s="219" t="s">
        <v>464</v>
      </c>
      <c r="B41" s="184"/>
      <c r="C41" s="167" t="s">
        <v>27</v>
      </c>
      <c r="D41" s="230" t="s">
        <v>42</v>
      </c>
      <c r="E41" s="166">
        <v>100</v>
      </c>
      <c r="F41" s="231">
        <v>1473.39</v>
      </c>
      <c r="G41" s="231">
        <v>0</v>
      </c>
      <c r="H41" s="231">
        <v>0</v>
      </c>
    </row>
    <row r="42" spans="1:8" s="185" customFormat="1" ht="45" customHeight="1">
      <c r="A42" s="182" t="s">
        <v>370</v>
      </c>
      <c r="B42" s="184"/>
      <c r="C42" s="163" t="s">
        <v>27</v>
      </c>
      <c r="D42" s="188" t="s">
        <v>42</v>
      </c>
      <c r="E42" s="166"/>
      <c r="F42" s="150">
        <f>SUM(F43)</f>
        <v>432.41</v>
      </c>
      <c r="G42" s="150">
        <f t="shared" ref="G42:H42" si="12">SUM(G43)</f>
        <v>0</v>
      </c>
      <c r="H42" s="150">
        <f t="shared" si="12"/>
        <v>0</v>
      </c>
    </row>
    <row r="43" spans="1:8" s="185" customFormat="1" ht="64.8" customHeight="1">
      <c r="A43" s="219" t="s">
        <v>464</v>
      </c>
      <c r="B43" s="184"/>
      <c r="C43" s="167" t="s">
        <v>27</v>
      </c>
      <c r="D43" s="178" t="s">
        <v>42</v>
      </c>
      <c r="E43" s="166">
        <v>100</v>
      </c>
      <c r="F43" s="231">
        <v>432.41</v>
      </c>
      <c r="G43" s="231">
        <v>0</v>
      </c>
      <c r="H43" s="231">
        <v>0</v>
      </c>
    </row>
    <row r="44" spans="1:8" s="144" customFormat="1" ht="60" customHeight="1">
      <c r="A44" s="141" t="s">
        <v>45</v>
      </c>
      <c r="B44" s="142"/>
      <c r="C44" s="163" t="s">
        <v>46</v>
      </c>
      <c r="D44" s="143"/>
      <c r="E44" s="142"/>
      <c r="F44" s="150">
        <f>SUM(F45)</f>
        <v>254.74</v>
      </c>
      <c r="G44" s="150">
        <f t="shared" ref="G44:H45" si="13">SUM(G45)</f>
        <v>0</v>
      </c>
      <c r="H44" s="150">
        <f t="shared" si="13"/>
        <v>0</v>
      </c>
    </row>
    <row r="45" spans="1:8" s="144" customFormat="1" ht="59.4" customHeight="1">
      <c r="A45" s="165" t="s">
        <v>45</v>
      </c>
      <c r="B45" s="142"/>
      <c r="C45" s="163" t="s">
        <v>46</v>
      </c>
      <c r="D45" s="143" t="s">
        <v>368</v>
      </c>
      <c r="E45" s="142"/>
      <c r="F45" s="150">
        <f>SUM(F46)</f>
        <v>254.74</v>
      </c>
      <c r="G45" s="150">
        <f t="shared" si="13"/>
        <v>0</v>
      </c>
      <c r="H45" s="150">
        <f t="shared" si="13"/>
        <v>0</v>
      </c>
    </row>
    <row r="46" spans="1:8" s="144" customFormat="1" ht="22.8" customHeight="1">
      <c r="A46" s="165" t="s">
        <v>17</v>
      </c>
      <c r="B46" s="142"/>
      <c r="C46" s="163" t="s">
        <v>46</v>
      </c>
      <c r="D46" s="143" t="s">
        <v>18</v>
      </c>
      <c r="E46" s="142"/>
      <c r="F46" s="150">
        <f>SUM(F48)</f>
        <v>254.74</v>
      </c>
      <c r="G46" s="150">
        <f>SUM(G48)</f>
        <v>0</v>
      </c>
      <c r="H46" s="150">
        <f>SUM(H48)</f>
        <v>0</v>
      </c>
    </row>
    <row r="47" spans="1:8" s="144" customFormat="1" ht="24" customHeight="1">
      <c r="A47" s="165" t="s">
        <v>19</v>
      </c>
      <c r="B47" s="142"/>
      <c r="C47" s="163" t="s">
        <v>46</v>
      </c>
      <c r="D47" s="143" t="s">
        <v>20</v>
      </c>
      <c r="E47" s="142"/>
      <c r="F47" s="150">
        <f>SUM(F48)</f>
        <v>254.74</v>
      </c>
      <c r="G47" s="150">
        <f t="shared" ref="G47:H47" si="14">SUM(G48)</f>
        <v>0</v>
      </c>
      <c r="H47" s="150">
        <f t="shared" si="14"/>
        <v>0</v>
      </c>
    </row>
    <row r="48" spans="1:8" s="144" customFormat="1">
      <c r="A48" s="141" t="s">
        <v>21</v>
      </c>
      <c r="B48" s="142"/>
      <c r="C48" s="163" t="s">
        <v>46</v>
      </c>
      <c r="D48" s="145" t="s">
        <v>22</v>
      </c>
      <c r="E48" s="142"/>
      <c r="F48" s="150">
        <f>SUM(F49+F52)</f>
        <v>254.74</v>
      </c>
      <c r="G48" s="150">
        <f t="shared" ref="G48:H48" si="15">SUM(G49+G52)</f>
        <v>0</v>
      </c>
      <c r="H48" s="150">
        <f t="shared" si="15"/>
        <v>0</v>
      </c>
    </row>
    <row r="49" spans="1:8" s="144" customFormat="1" ht="58.2" customHeight="1">
      <c r="A49" s="141" t="s">
        <v>47</v>
      </c>
      <c r="B49" s="142"/>
      <c r="C49" s="163" t="s">
        <v>46</v>
      </c>
      <c r="D49" s="143" t="s">
        <v>48</v>
      </c>
      <c r="E49" s="142"/>
      <c r="F49" s="150">
        <f>SUM(F50)</f>
        <v>217.04</v>
      </c>
      <c r="G49" s="150">
        <f>SUM(G50)</f>
        <v>0</v>
      </c>
      <c r="H49" s="150">
        <f>SUM(H50)</f>
        <v>0</v>
      </c>
    </row>
    <row r="50" spans="1:8" s="185" customFormat="1" ht="13.8" customHeight="1">
      <c r="A50" s="164" t="s">
        <v>465</v>
      </c>
      <c r="B50" s="166"/>
      <c r="C50" s="167" t="s">
        <v>46</v>
      </c>
      <c r="D50" s="168" t="s">
        <v>48</v>
      </c>
      <c r="E50" s="166">
        <v>500</v>
      </c>
      <c r="F50" s="154">
        <v>217.04</v>
      </c>
      <c r="G50" s="154">
        <v>0</v>
      </c>
      <c r="H50" s="154">
        <v>0</v>
      </c>
    </row>
    <row r="51" spans="1:8" s="144" customFormat="1" ht="70.2" customHeight="1">
      <c r="A51" s="165" t="s">
        <v>373</v>
      </c>
      <c r="B51" s="142"/>
      <c r="C51" s="163" t="s">
        <v>46</v>
      </c>
      <c r="D51" s="143" t="s">
        <v>51</v>
      </c>
      <c r="E51" s="142"/>
      <c r="F51" s="150">
        <f>SUM(F52)</f>
        <v>37.700000000000003</v>
      </c>
      <c r="G51" s="150">
        <f t="shared" ref="G51:H51" si="16">SUM(G52)</f>
        <v>0</v>
      </c>
      <c r="H51" s="150">
        <f t="shared" si="16"/>
        <v>0</v>
      </c>
    </row>
    <row r="52" spans="1:8" s="185" customFormat="1" ht="13.2" customHeight="1">
      <c r="A52" s="164" t="s">
        <v>465</v>
      </c>
      <c r="B52" s="166"/>
      <c r="C52" s="167" t="s">
        <v>46</v>
      </c>
      <c r="D52" s="168" t="s">
        <v>51</v>
      </c>
      <c r="E52" s="166">
        <v>500</v>
      </c>
      <c r="F52" s="154">
        <v>37.700000000000003</v>
      </c>
      <c r="G52" s="154">
        <v>0</v>
      </c>
      <c r="H52" s="154">
        <v>0</v>
      </c>
    </row>
    <row r="53" spans="1:8" s="149" customFormat="1" ht="12" customHeight="1">
      <c r="A53" s="141" t="s">
        <v>374</v>
      </c>
      <c r="B53" s="147"/>
      <c r="C53" s="163" t="s">
        <v>60</v>
      </c>
      <c r="D53" s="148"/>
      <c r="E53" s="147"/>
      <c r="F53" s="150">
        <f t="shared" ref="F53:H56" si="17">F54</f>
        <v>60</v>
      </c>
      <c r="G53" s="150">
        <f t="shared" si="17"/>
        <v>60</v>
      </c>
      <c r="H53" s="150">
        <f t="shared" si="17"/>
        <v>60</v>
      </c>
    </row>
    <row r="54" spans="1:8" s="149" customFormat="1">
      <c r="A54" s="141" t="s">
        <v>374</v>
      </c>
      <c r="B54" s="147"/>
      <c r="C54" s="163" t="s">
        <v>60</v>
      </c>
      <c r="D54" s="143" t="s">
        <v>368</v>
      </c>
      <c r="E54" s="147"/>
      <c r="F54" s="150">
        <f t="shared" si="17"/>
        <v>60</v>
      </c>
      <c r="G54" s="150">
        <f t="shared" si="17"/>
        <v>60</v>
      </c>
      <c r="H54" s="150">
        <f t="shared" si="17"/>
        <v>60</v>
      </c>
    </row>
    <row r="55" spans="1:8" s="144" customFormat="1" ht="25.8" customHeight="1">
      <c r="A55" s="165" t="s">
        <v>79</v>
      </c>
      <c r="B55" s="142"/>
      <c r="C55" s="163" t="s">
        <v>60</v>
      </c>
      <c r="D55" s="143" t="s">
        <v>54</v>
      </c>
      <c r="E55" s="142"/>
      <c r="F55" s="150">
        <f t="shared" si="17"/>
        <v>60</v>
      </c>
      <c r="G55" s="150">
        <f t="shared" si="17"/>
        <v>60</v>
      </c>
      <c r="H55" s="150">
        <f t="shared" si="17"/>
        <v>60</v>
      </c>
    </row>
    <row r="56" spans="1:8" s="144" customFormat="1" ht="12" customHeight="1">
      <c r="A56" s="165" t="s">
        <v>21</v>
      </c>
      <c r="B56" s="142"/>
      <c r="C56" s="163" t="s">
        <v>60</v>
      </c>
      <c r="D56" s="143" t="s">
        <v>80</v>
      </c>
      <c r="E56" s="142"/>
      <c r="F56" s="150">
        <f t="shared" si="17"/>
        <v>60</v>
      </c>
      <c r="G56" s="150">
        <f t="shared" ref="G56" si="18">G57</f>
        <v>60</v>
      </c>
      <c r="H56" s="150">
        <f t="shared" ref="H56" si="19">H57</f>
        <v>60</v>
      </c>
    </row>
    <row r="57" spans="1:8" s="144" customFormat="1" ht="12" customHeight="1">
      <c r="A57" s="165" t="s">
        <v>21</v>
      </c>
      <c r="B57" s="142"/>
      <c r="C57" s="163" t="s">
        <v>60</v>
      </c>
      <c r="D57" s="143" t="s">
        <v>81</v>
      </c>
      <c r="E57" s="142"/>
      <c r="F57" s="150">
        <f>F58</f>
        <v>60</v>
      </c>
      <c r="G57" s="150">
        <f t="shared" ref="G57:H57" si="20">G58</f>
        <v>60</v>
      </c>
      <c r="H57" s="150">
        <f t="shared" si="20"/>
        <v>60</v>
      </c>
    </row>
    <row r="58" spans="1:8" s="144" customFormat="1" ht="47.4" customHeight="1">
      <c r="A58" s="165" t="s">
        <v>375</v>
      </c>
      <c r="B58" s="142"/>
      <c r="C58" s="163" t="s">
        <v>60</v>
      </c>
      <c r="D58" s="143" t="s">
        <v>62</v>
      </c>
      <c r="E58" s="142"/>
      <c r="F58" s="150">
        <v>60</v>
      </c>
      <c r="G58" s="150">
        <v>60</v>
      </c>
      <c r="H58" s="150">
        <v>60</v>
      </c>
    </row>
    <row r="59" spans="1:8" s="185" customFormat="1" ht="12" customHeight="1">
      <c r="A59" s="164" t="s">
        <v>466</v>
      </c>
      <c r="B59" s="166"/>
      <c r="C59" s="167" t="s">
        <v>60</v>
      </c>
      <c r="D59" s="168" t="s">
        <v>62</v>
      </c>
      <c r="E59" s="166">
        <v>800</v>
      </c>
      <c r="F59" s="154">
        <v>60</v>
      </c>
      <c r="G59" s="154">
        <v>60</v>
      </c>
      <c r="H59" s="154">
        <v>60</v>
      </c>
    </row>
    <row r="60" spans="1:8" s="144" customFormat="1" ht="13.2" customHeight="1">
      <c r="A60" s="165" t="s">
        <v>65</v>
      </c>
      <c r="B60" s="142"/>
      <c r="C60" s="163" t="s">
        <v>66</v>
      </c>
      <c r="D60" s="143"/>
      <c r="E60" s="142"/>
      <c r="F60" s="150">
        <f t="shared" ref="F60:H62" si="21">SUM(F61)</f>
        <v>602.55000000000007</v>
      </c>
      <c r="G60" s="150">
        <f t="shared" si="21"/>
        <v>56.02</v>
      </c>
      <c r="H60" s="150">
        <f t="shared" si="21"/>
        <v>56.02</v>
      </c>
    </row>
    <row r="61" spans="1:8" s="144" customFormat="1" ht="16.2" customHeight="1">
      <c r="A61" s="165" t="s">
        <v>65</v>
      </c>
      <c r="B61" s="142"/>
      <c r="C61" s="163" t="s">
        <v>66</v>
      </c>
      <c r="D61" s="143" t="s">
        <v>368</v>
      </c>
      <c r="E61" s="142"/>
      <c r="F61" s="150">
        <f>F62+F67+F72</f>
        <v>602.55000000000007</v>
      </c>
      <c r="G61" s="150">
        <f>G62+G67+G72</f>
        <v>56.02</v>
      </c>
      <c r="H61" s="150">
        <f>H62+H67+H72</f>
        <v>56.02</v>
      </c>
    </row>
    <row r="62" spans="1:8" s="144" customFormat="1" ht="60" customHeight="1">
      <c r="A62" s="175" t="s">
        <v>452</v>
      </c>
      <c r="B62" s="142"/>
      <c r="C62" s="163" t="s">
        <v>66</v>
      </c>
      <c r="D62" s="143" t="s">
        <v>68</v>
      </c>
      <c r="E62" s="142"/>
      <c r="F62" s="150">
        <f t="shared" si="21"/>
        <v>15.5</v>
      </c>
      <c r="G62" s="150">
        <f t="shared" ref="G62:H65" si="22">SUM(G63)</f>
        <v>0</v>
      </c>
      <c r="H62" s="150">
        <f t="shared" si="22"/>
        <v>0</v>
      </c>
    </row>
    <row r="63" spans="1:8" s="144" customFormat="1" ht="14.4" customHeight="1">
      <c r="A63" s="141" t="s">
        <v>323</v>
      </c>
      <c r="B63" s="142"/>
      <c r="C63" s="163" t="s">
        <v>66</v>
      </c>
      <c r="D63" s="143" t="s">
        <v>332</v>
      </c>
      <c r="E63" s="142"/>
      <c r="F63" s="150">
        <f>SUM(F65)</f>
        <v>15.5</v>
      </c>
      <c r="G63" s="150">
        <f>SUM(G65)</f>
        <v>0</v>
      </c>
      <c r="H63" s="150">
        <f>SUM(H65)</f>
        <v>0</v>
      </c>
    </row>
    <row r="64" spans="1:8" s="144" customFormat="1" ht="48.6" customHeight="1">
      <c r="A64" s="175" t="s">
        <v>436</v>
      </c>
      <c r="B64" s="142"/>
      <c r="C64" s="163" t="s">
        <v>66</v>
      </c>
      <c r="D64" s="143" t="s">
        <v>290</v>
      </c>
      <c r="E64" s="142"/>
      <c r="F64" s="150">
        <f>SUM(F65)</f>
        <v>15.5</v>
      </c>
      <c r="G64" s="150">
        <f t="shared" si="22"/>
        <v>0</v>
      </c>
      <c r="H64" s="150">
        <f t="shared" si="22"/>
        <v>0</v>
      </c>
    </row>
    <row r="65" spans="1:8" s="144" customFormat="1" ht="61.2" customHeight="1">
      <c r="A65" s="175" t="s">
        <v>437</v>
      </c>
      <c r="B65" s="142"/>
      <c r="C65" s="163" t="s">
        <v>66</v>
      </c>
      <c r="D65" s="143" t="s">
        <v>289</v>
      </c>
      <c r="E65" s="142"/>
      <c r="F65" s="150">
        <f>SUM(F66)</f>
        <v>15.5</v>
      </c>
      <c r="G65" s="150">
        <f t="shared" si="22"/>
        <v>0</v>
      </c>
      <c r="H65" s="150">
        <f t="shared" si="22"/>
        <v>0</v>
      </c>
    </row>
    <row r="66" spans="1:8" s="185" customFormat="1" ht="36" customHeight="1">
      <c r="A66" s="164" t="s">
        <v>463</v>
      </c>
      <c r="B66" s="166"/>
      <c r="C66" s="167" t="s">
        <v>66</v>
      </c>
      <c r="D66" s="168" t="s">
        <v>289</v>
      </c>
      <c r="E66" s="166">
        <v>200</v>
      </c>
      <c r="F66" s="154">
        <v>15.5</v>
      </c>
      <c r="G66" s="154">
        <v>0</v>
      </c>
      <c r="H66" s="154">
        <v>0</v>
      </c>
    </row>
    <row r="67" spans="1:8" s="144" customFormat="1" ht="26.4" customHeight="1">
      <c r="A67" s="165" t="s">
        <v>17</v>
      </c>
      <c r="B67" s="142"/>
      <c r="C67" s="163" t="s">
        <v>66</v>
      </c>
      <c r="D67" s="143" t="s">
        <v>18</v>
      </c>
      <c r="E67" s="142"/>
      <c r="F67" s="150">
        <f>SUM(F69)</f>
        <v>3.52</v>
      </c>
      <c r="G67" s="150">
        <f t="shared" ref="G67" si="23">SUM(G69)</f>
        <v>3.52</v>
      </c>
      <c r="H67" s="150">
        <f t="shared" ref="H67" si="24">SUM(H69)</f>
        <v>3.52</v>
      </c>
    </row>
    <row r="68" spans="1:8" s="144" customFormat="1" ht="26.4" customHeight="1">
      <c r="A68" s="165" t="s">
        <v>19</v>
      </c>
      <c r="B68" s="142"/>
      <c r="C68" s="163" t="s">
        <v>66</v>
      </c>
      <c r="D68" s="143" t="s">
        <v>20</v>
      </c>
      <c r="E68" s="142"/>
      <c r="F68" s="150">
        <f>SUM(F69)</f>
        <v>3.52</v>
      </c>
      <c r="G68" s="150">
        <f t="shared" ref="G68:H68" si="25">SUM(G69)</f>
        <v>3.52</v>
      </c>
      <c r="H68" s="150">
        <f t="shared" si="25"/>
        <v>3.52</v>
      </c>
    </row>
    <row r="69" spans="1:8" s="144" customFormat="1">
      <c r="A69" s="141" t="s">
        <v>21</v>
      </c>
      <c r="B69" s="142"/>
      <c r="C69" s="163" t="s">
        <v>66</v>
      </c>
      <c r="D69" s="170" t="s">
        <v>22</v>
      </c>
      <c r="E69" s="142"/>
      <c r="F69" s="150">
        <f>SUM(F71)</f>
        <v>3.52</v>
      </c>
      <c r="G69" s="150">
        <f>SUM(G71)</f>
        <v>3.52</v>
      </c>
      <c r="H69" s="150">
        <f>SUM(H71)</f>
        <v>3.52</v>
      </c>
    </row>
    <row r="70" spans="1:8" s="144" customFormat="1" ht="84">
      <c r="A70" s="175" t="s">
        <v>77</v>
      </c>
      <c r="B70" s="142"/>
      <c r="C70" s="163" t="s">
        <v>66</v>
      </c>
      <c r="D70" s="143" t="s">
        <v>78</v>
      </c>
      <c r="E70" s="142"/>
      <c r="F70" s="150">
        <v>3.52</v>
      </c>
      <c r="G70" s="150">
        <v>3.52</v>
      </c>
      <c r="H70" s="150">
        <v>3.52</v>
      </c>
    </row>
    <row r="71" spans="1:8" s="149" customFormat="1" ht="34.200000000000003">
      <c r="A71" s="164" t="s">
        <v>463</v>
      </c>
      <c r="B71" s="147"/>
      <c r="C71" s="162" t="s">
        <v>66</v>
      </c>
      <c r="D71" s="152" t="s">
        <v>78</v>
      </c>
      <c r="E71" s="147">
        <v>200</v>
      </c>
      <c r="F71" s="151">
        <v>3.52</v>
      </c>
      <c r="G71" s="151">
        <v>3.52</v>
      </c>
      <c r="H71" s="151">
        <v>3.52</v>
      </c>
    </row>
    <row r="72" spans="1:8" s="149" customFormat="1" ht="24">
      <c r="A72" s="165" t="s">
        <v>79</v>
      </c>
      <c r="B72" s="147"/>
      <c r="C72" s="163" t="s">
        <v>66</v>
      </c>
      <c r="D72" s="143" t="s">
        <v>54</v>
      </c>
      <c r="E72" s="142"/>
      <c r="F72" s="150">
        <f t="shared" ref="F72:H74" si="26">SUM(F73)</f>
        <v>583.53000000000009</v>
      </c>
      <c r="G72" s="150">
        <f t="shared" si="26"/>
        <v>52.5</v>
      </c>
      <c r="H72" s="150">
        <f t="shared" si="26"/>
        <v>52.5</v>
      </c>
    </row>
    <row r="73" spans="1:8" s="149" customFormat="1">
      <c r="A73" s="165" t="s">
        <v>21</v>
      </c>
      <c r="B73" s="147"/>
      <c r="C73" s="163" t="s">
        <v>66</v>
      </c>
      <c r="D73" s="143" t="s">
        <v>80</v>
      </c>
      <c r="E73" s="142"/>
      <c r="F73" s="150">
        <f t="shared" si="26"/>
        <v>583.53000000000009</v>
      </c>
      <c r="G73" s="150">
        <f t="shared" si="26"/>
        <v>52.5</v>
      </c>
      <c r="H73" s="150">
        <f t="shared" si="26"/>
        <v>52.5</v>
      </c>
    </row>
    <row r="74" spans="1:8" s="149" customFormat="1">
      <c r="A74" s="165" t="s">
        <v>21</v>
      </c>
      <c r="B74" s="147"/>
      <c r="C74" s="163" t="s">
        <v>66</v>
      </c>
      <c r="D74" s="143" t="s">
        <v>81</v>
      </c>
      <c r="E74" s="142"/>
      <c r="F74" s="150">
        <f t="shared" si="26"/>
        <v>583.53000000000009</v>
      </c>
      <c r="G74" s="150">
        <f t="shared" si="26"/>
        <v>52.5</v>
      </c>
      <c r="H74" s="150">
        <f t="shared" si="26"/>
        <v>52.5</v>
      </c>
    </row>
    <row r="75" spans="1:8" s="149" customFormat="1" ht="23.4" customHeight="1">
      <c r="A75" s="165" t="s">
        <v>377</v>
      </c>
      <c r="B75" s="147"/>
      <c r="C75" s="163" t="s">
        <v>66</v>
      </c>
      <c r="D75" s="143" t="s">
        <v>83</v>
      </c>
      <c r="E75" s="142"/>
      <c r="F75" s="150">
        <f>F76+F77</f>
        <v>583.53000000000009</v>
      </c>
      <c r="G75" s="150">
        <f t="shared" ref="G75:H75" si="27">G76+G77</f>
        <v>52.5</v>
      </c>
      <c r="H75" s="150">
        <f t="shared" si="27"/>
        <v>52.5</v>
      </c>
    </row>
    <row r="76" spans="1:8" s="185" customFormat="1" ht="37.200000000000003" customHeight="1">
      <c r="A76" s="164" t="s">
        <v>463</v>
      </c>
      <c r="B76" s="166"/>
      <c r="C76" s="167" t="s">
        <v>66</v>
      </c>
      <c r="D76" s="168" t="s">
        <v>83</v>
      </c>
      <c r="E76" s="166">
        <v>200</v>
      </c>
      <c r="F76" s="154">
        <v>582.94000000000005</v>
      </c>
      <c r="G76" s="154">
        <v>52.5</v>
      </c>
      <c r="H76" s="154">
        <v>52.5</v>
      </c>
    </row>
    <row r="77" spans="1:8" s="185" customFormat="1" ht="12" customHeight="1">
      <c r="A77" s="164" t="s">
        <v>466</v>
      </c>
      <c r="B77" s="166"/>
      <c r="C77" s="167" t="s">
        <v>66</v>
      </c>
      <c r="D77" s="168" t="s">
        <v>83</v>
      </c>
      <c r="E77" s="166">
        <v>800</v>
      </c>
      <c r="F77" s="154">
        <v>0.59</v>
      </c>
      <c r="G77" s="154">
        <v>0</v>
      </c>
      <c r="H77" s="154">
        <v>0</v>
      </c>
    </row>
    <row r="78" spans="1:8" s="144" customFormat="1">
      <c r="A78" s="141" t="s">
        <v>84</v>
      </c>
      <c r="B78" s="142"/>
      <c r="C78" s="160" t="s">
        <v>85</v>
      </c>
      <c r="D78" s="145"/>
      <c r="E78" s="142"/>
      <c r="F78" s="150">
        <f t="shared" ref="F78:F80" si="28">SUM(F79)</f>
        <v>214.8</v>
      </c>
      <c r="G78" s="150">
        <f t="shared" ref="G78:G80" si="29">SUM(G79)</f>
        <v>233.1</v>
      </c>
      <c r="H78" s="150">
        <f t="shared" ref="H78:H80" si="30">SUM(H79)</f>
        <v>240.8</v>
      </c>
    </row>
    <row r="79" spans="1:8" s="144" customFormat="1" ht="24">
      <c r="A79" s="165" t="s">
        <v>86</v>
      </c>
      <c r="B79" s="142"/>
      <c r="C79" s="163" t="s">
        <v>87</v>
      </c>
      <c r="D79" s="143" t="s">
        <v>368</v>
      </c>
      <c r="E79" s="142"/>
      <c r="F79" s="150">
        <f t="shared" si="28"/>
        <v>214.8</v>
      </c>
      <c r="G79" s="150">
        <f t="shared" si="29"/>
        <v>233.1</v>
      </c>
      <c r="H79" s="150">
        <f t="shared" si="30"/>
        <v>240.8</v>
      </c>
    </row>
    <row r="80" spans="1:8" s="144" customFormat="1" ht="24" customHeight="1">
      <c r="A80" s="165" t="s">
        <v>79</v>
      </c>
      <c r="B80" s="142"/>
      <c r="C80" s="163" t="s">
        <v>87</v>
      </c>
      <c r="D80" s="143" t="s">
        <v>54</v>
      </c>
      <c r="E80" s="142"/>
      <c r="F80" s="150">
        <f t="shared" si="28"/>
        <v>214.8</v>
      </c>
      <c r="G80" s="150">
        <f t="shared" si="29"/>
        <v>233.1</v>
      </c>
      <c r="H80" s="150">
        <f t="shared" si="30"/>
        <v>240.8</v>
      </c>
    </row>
    <row r="81" spans="1:8" s="144" customFormat="1">
      <c r="A81" s="141" t="s">
        <v>21</v>
      </c>
      <c r="B81" s="142"/>
      <c r="C81" s="163" t="s">
        <v>87</v>
      </c>
      <c r="D81" s="143" t="s">
        <v>80</v>
      </c>
      <c r="E81" s="142"/>
      <c r="F81" s="150">
        <f>SUM(F83)</f>
        <v>214.8</v>
      </c>
      <c r="G81" s="150">
        <f>SUM(G83)</f>
        <v>233.1</v>
      </c>
      <c r="H81" s="150">
        <f>SUM(H83)</f>
        <v>240.8</v>
      </c>
    </row>
    <row r="82" spans="1:8" s="144" customFormat="1">
      <c r="A82" s="141" t="s">
        <v>21</v>
      </c>
      <c r="B82" s="142"/>
      <c r="C82" s="163" t="s">
        <v>87</v>
      </c>
      <c r="D82" s="143" t="s">
        <v>81</v>
      </c>
      <c r="E82" s="142"/>
      <c r="F82" s="150">
        <v>214.8</v>
      </c>
      <c r="G82" s="150">
        <v>233.1</v>
      </c>
      <c r="H82" s="150">
        <v>240.8</v>
      </c>
    </row>
    <row r="83" spans="1:8" s="144" customFormat="1" ht="51.6" customHeight="1">
      <c r="A83" s="165" t="s">
        <v>376</v>
      </c>
      <c r="B83" s="142"/>
      <c r="C83" s="163" t="s">
        <v>87</v>
      </c>
      <c r="D83" s="143" t="s">
        <v>90</v>
      </c>
      <c r="E83" s="142"/>
      <c r="F83" s="150">
        <f>F85+F87+F88</f>
        <v>214.8</v>
      </c>
      <c r="G83" s="150">
        <v>233.1</v>
      </c>
      <c r="H83" s="150">
        <v>240.8</v>
      </c>
    </row>
    <row r="84" spans="1:8" s="144" customFormat="1" ht="24">
      <c r="A84" s="165" t="s">
        <v>369</v>
      </c>
      <c r="B84" s="142"/>
      <c r="C84" s="163" t="s">
        <v>87</v>
      </c>
      <c r="D84" s="143" t="s">
        <v>90</v>
      </c>
      <c r="E84" s="142"/>
      <c r="F84" s="150">
        <f>SUM(F85)</f>
        <v>140.25</v>
      </c>
      <c r="G84" s="150">
        <f>SUM(G85)</f>
        <v>166.57</v>
      </c>
      <c r="H84" s="150">
        <f>SUM(H85)</f>
        <v>184.95</v>
      </c>
    </row>
    <row r="85" spans="1:8" s="144" customFormat="1" ht="61.8">
      <c r="A85" s="219" t="s">
        <v>464</v>
      </c>
      <c r="B85" s="142"/>
      <c r="C85" s="163" t="s">
        <v>87</v>
      </c>
      <c r="D85" s="168" t="s">
        <v>90</v>
      </c>
      <c r="E85" s="166">
        <v>100</v>
      </c>
      <c r="F85" s="154">
        <v>140.25</v>
      </c>
      <c r="G85" s="154">
        <v>166.57</v>
      </c>
      <c r="H85" s="154">
        <v>184.95</v>
      </c>
    </row>
    <row r="86" spans="1:8" s="144" customFormat="1" ht="63.6" customHeight="1">
      <c r="A86" s="165" t="s">
        <v>370</v>
      </c>
      <c r="B86" s="142"/>
      <c r="C86" s="163" t="s">
        <v>87</v>
      </c>
      <c r="D86" s="143" t="s">
        <v>90</v>
      </c>
      <c r="E86" s="142"/>
      <c r="F86" s="150">
        <f>SUM(F87)</f>
        <v>39.630000000000003</v>
      </c>
      <c r="G86" s="150">
        <f t="shared" ref="G86:H86" si="31">SUM(G87)</f>
        <v>50.61</v>
      </c>
      <c r="H86" s="150">
        <f t="shared" si="31"/>
        <v>55.85</v>
      </c>
    </row>
    <row r="87" spans="1:8" s="144" customFormat="1" ht="64.8" customHeight="1">
      <c r="A87" s="219" t="s">
        <v>464</v>
      </c>
      <c r="B87" s="142"/>
      <c r="C87" s="163" t="s">
        <v>87</v>
      </c>
      <c r="D87" s="168" t="s">
        <v>90</v>
      </c>
      <c r="E87" s="166">
        <v>100</v>
      </c>
      <c r="F87" s="154">
        <v>39.630000000000003</v>
      </c>
      <c r="G87" s="154">
        <v>50.61</v>
      </c>
      <c r="H87" s="154">
        <v>55.85</v>
      </c>
    </row>
    <row r="88" spans="1:8" s="185" customFormat="1" ht="34.200000000000003">
      <c r="A88" s="164" t="s">
        <v>463</v>
      </c>
      <c r="B88" s="166"/>
      <c r="C88" s="167" t="s">
        <v>87</v>
      </c>
      <c r="D88" s="168" t="s">
        <v>90</v>
      </c>
      <c r="E88" s="166">
        <v>200</v>
      </c>
      <c r="F88" s="154">
        <v>34.92</v>
      </c>
      <c r="G88" s="154">
        <v>15.92</v>
      </c>
      <c r="H88" s="154">
        <v>0</v>
      </c>
    </row>
    <row r="89" spans="1:8" s="149" customFormat="1" ht="34.799999999999997" customHeight="1">
      <c r="A89" s="165" t="s">
        <v>91</v>
      </c>
      <c r="B89" s="147"/>
      <c r="C89" s="163" t="s">
        <v>92</v>
      </c>
      <c r="E89" s="147"/>
      <c r="F89" s="150">
        <f>F90+F103</f>
        <v>380.86</v>
      </c>
      <c r="G89" s="150">
        <f>G90+G103</f>
        <v>45.3</v>
      </c>
      <c r="H89" s="150">
        <f>H90+H103</f>
        <v>40</v>
      </c>
    </row>
    <row r="90" spans="1:8" s="144" customFormat="1" ht="13.2" customHeight="1">
      <c r="A90" s="141" t="s">
        <v>99</v>
      </c>
      <c r="B90" s="142"/>
      <c r="C90" s="163" t="s">
        <v>100</v>
      </c>
      <c r="D90" s="143" t="s">
        <v>368</v>
      </c>
      <c r="E90" s="142"/>
      <c r="F90" s="150">
        <f>F91+F98</f>
        <v>375.76</v>
      </c>
      <c r="G90" s="150">
        <f>G91+G98</f>
        <v>40</v>
      </c>
      <c r="H90" s="150">
        <f>H91+H98</f>
        <v>40</v>
      </c>
    </row>
    <row r="91" spans="1:8" s="144" customFormat="1" ht="60.6" customHeight="1">
      <c r="A91" s="175" t="s">
        <v>438</v>
      </c>
      <c r="B91" s="142"/>
      <c r="C91" s="163" t="s">
        <v>100</v>
      </c>
      <c r="D91" s="143" t="s">
        <v>101</v>
      </c>
      <c r="E91" s="142"/>
      <c r="F91" s="150">
        <f t="shared" ref="F91:H92" si="32">SUM(F92)</f>
        <v>54</v>
      </c>
      <c r="G91" s="150">
        <f t="shared" si="32"/>
        <v>40</v>
      </c>
      <c r="H91" s="150">
        <f t="shared" si="32"/>
        <v>40</v>
      </c>
    </row>
    <row r="92" spans="1:8" s="144" customFormat="1" ht="13.8" customHeight="1">
      <c r="A92" s="141" t="s">
        <v>323</v>
      </c>
      <c r="B92" s="142"/>
      <c r="C92" s="163" t="s">
        <v>100</v>
      </c>
      <c r="D92" s="143" t="s">
        <v>334</v>
      </c>
      <c r="E92" s="142"/>
      <c r="F92" s="150">
        <f t="shared" si="32"/>
        <v>54</v>
      </c>
      <c r="G92" s="150">
        <f t="shared" si="32"/>
        <v>40</v>
      </c>
      <c r="H92" s="150">
        <f t="shared" si="32"/>
        <v>40</v>
      </c>
    </row>
    <row r="93" spans="1:8" s="171" customFormat="1" ht="60" customHeight="1">
      <c r="A93" s="175" t="s">
        <v>439</v>
      </c>
      <c r="B93" s="169"/>
      <c r="C93" s="163" t="s">
        <v>100</v>
      </c>
      <c r="D93" s="143" t="s">
        <v>284</v>
      </c>
      <c r="E93" s="156"/>
      <c r="F93" s="181">
        <f>F94+F96</f>
        <v>54</v>
      </c>
      <c r="G93" s="181">
        <f>G94+G96</f>
        <v>40</v>
      </c>
      <c r="H93" s="181">
        <f>H94+H96</f>
        <v>40</v>
      </c>
    </row>
    <row r="94" spans="1:8" s="171" customFormat="1" ht="14.4" customHeight="1">
      <c r="A94" s="141" t="s">
        <v>99</v>
      </c>
      <c r="B94" s="169"/>
      <c r="C94" s="163" t="s">
        <v>100</v>
      </c>
      <c r="D94" s="143" t="s">
        <v>283</v>
      </c>
      <c r="E94" s="169"/>
      <c r="F94" s="181">
        <f t="shared" ref="F94:H94" si="33">SUM(F95)</f>
        <v>40</v>
      </c>
      <c r="G94" s="181">
        <f t="shared" si="33"/>
        <v>40</v>
      </c>
      <c r="H94" s="181">
        <f t="shared" si="33"/>
        <v>40</v>
      </c>
    </row>
    <row r="95" spans="1:8" s="149" customFormat="1" ht="34.799999999999997" customHeight="1">
      <c r="A95" s="164" t="s">
        <v>463</v>
      </c>
      <c r="B95" s="147"/>
      <c r="C95" s="162" t="s">
        <v>100</v>
      </c>
      <c r="D95" s="152" t="s">
        <v>283</v>
      </c>
      <c r="E95" s="147">
        <v>200</v>
      </c>
      <c r="F95" s="151">
        <v>40</v>
      </c>
      <c r="G95" s="151">
        <v>40</v>
      </c>
      <c r="H95" s="151">
        <v>40</v>
      </c>
    </row>
    <row r="96" spans="1:8" s="149" customFormat="1" ht="24">
      <c r="A96" s="179" t="s">
        <v>454</v>
      </c>
      <c r="B96" s="147"/>
      <c r="C96" s="163" t="s">
        <v>100</v>
      </c>
      <c r="D96" s="188" t="s">
        <v>302</v>
      </c>
      <c r="E96" s="147"/>
      <c r="F96" s="150">
        <f>F97</f>
        <v>14</v>
      </c>
      <c r="G96" s="150">
        <f t="shared" ref="G96:H96" si="34">G97</f>
        <v>0</v>
      </c>
      <c r="H96" s="150">
        <f t="shared" si="34"/>
        <v>0</v>
      </c>
    </row>
    <row r="97" spans="1:8" s="149" customFormat="1" ht="34.200000000000003">
      <c r="A97" s="164" t="s">
        <v>463</v>
      </c>
      <c r="B97" s="147"/>
      <c r="C97" s="162" t="s">
        <v>100</v>
      </c>
      <c r="D97" s="194" t="s">
        <v>302</v>
      </c>
      <c r="E97" s="147">
        <v>200</v>
      </c>
      <c r="F97" s="151">
        <v>14</v>
      </c>
      <c r="G97" s="151">
        <v>0</v>
      </c>
      <c r="H97" s="151">
        <v>0</v>
      </c>
    </row>
    <row r="98" spans="1:8" s="144" customFormat="1" ht="24">
      <c r="A98" s="141" t="s">
        <v>79</v>
      </c>
      <c r="B98" s="142"/>
      <c r="C98" s="163" t="s">
        <v>100</v>
      </c>
      <c r="D98" s="143" t="s">
        <v>54</v>
      </c>
      <c r="E98" s="142"/>
      <c r="F98" s="150">
        <f t="shared" ref="F98:H101" si="35">SUM(F99)</f>
        <v>321.76</v>
      </c>
      <c r="G98" s="150">
        <f t="shared" si="35"/>
        <v>0</v>
      </c>
      <c r="H98" s="150">
        <f t="shared" si="35"/>
        <v>0</v>
      </c>
    </row>
    <row r="99" spans="1:8" s="144" customFormat="1">
      <c r="A99" s="141" t="s">
        <v>21</v>
      </c>
      <c r="B99" s="142"/>
      <c r="C99" s="163" t="s">
        <v>100</v>
      </c>
      <c r="D99" s="143" t="s">
        <v>80</v>
      </c>
      <c r="E99" s="142"/>
      <c r="F99" s="150">
        <f t="shared" si="35"/>
        <v>321.76</v>
      </c>
      <c r="G99" s="150">
        <f t="shared" si="35"/>
        <v>0</v>
      </c>
      <c r="H99" s="150">
        <f t="shared" si="35"/>
        <v>0</v>
      </c>
    </row>
    <row r="100" spans="1:8" s="144" customFormat="1">
      <c r="A100" s="141" t="s">
        <v>21</v>
      </c>
      <c r="B100" s="142"/>
      <c r="C100" s="163" t="s">
        <v>100</v>
      </c>
      <c r="D100" s="143" t="s">
        <v>81</v>
      </c>
      <c r="E100" s="142"/>
      <c r="F100" s="150">
        <f t="shared" si="35"/>
        <v>321.76</v>
      </c>
      <c r="G100" s="150">
        <f t="shared" si="35"/>
        <v>0</v>
      </c>
      <c r="H100" s="150">
        <f t="shared" si="35"/>
        <v>0</v>
      </c>
    </row>
    <row r="101" spans="1:8" s="144" customFormat="1" ht="37.200000000000003" customHeight="1">
      <c r="A101" s="165" t="s">
        <v>378</v>
      </c>
      <c r="B101" s="142"/>
      <c r="C101" s="163" t="s">
        <v>100</v>
      </c>
      <c r="D101" s="143" t="s">
        <v>379</v>
      </c>
      <c r="E101" s="142"/>
      <c r="F101" s="150">
        <f t="shared" si="35"/>
        <v>321.76</v>
      </c>
      <c r="G101" s="150">
        <f t="shared" si="35"/>
        <v>0</v>
      </c>
      <c r="H101" s="150">
        <f t="shared" si="35"/>
        <v>0</v>
      </c>
    </row>
    <row r="102" spans="1:8" s="149" customFormat="1" ht="34.200000000000003">
      <c r="A102" s="164" t="s">
        <v>463</v>
      </c>
      <c r="B102" s="147"/>
      <c r="C102" s="167" t="s">
        <v>100</v>
      </c>
      <c r="D102" s="152" t="s">
        <v>379</v>
      </c>
      <c r="E102" s="147">
        <v>200</v>
      </c>
      <c r="F102" s="147">
        <v>321.76</v>
      </c>
      <c r="G102" s="151">
        <v>0</v>
      </c>
      <c r="H102" s="151">
        <v>0</v>
      </c>
    </row>
    <row r="103" spans="1:8" s="144" customFormat="1" ht="36.6" customHeight="1">
      <c r="A103" s="165" t="s">
        <v>380</v>
      </c>
      <c r="B103" s="142"/>
      <c r="C103" s="163" t="s">
        <v>355</v>
      </c>
      <c r="D103" s="143" t="s">
        <v>368</v>
      </c>
      <c r="E103" s="142"/>
      <c r="F103" s="150">
        <f t="shared" ref="F103:H106" si="36">SUM(F104)</f>
        <v>5.0999999999999996</v>
      </c>
      <c r="G103" s="150">
        <f t="shared" si="36"/>
        <v>5.3</v>
      </c>
      <c r="H103" s="150">
        <f t="shared" si="36"/>
        <v>0</v>
      </c>
    </row>
    <row r="104" spans="1:8" s="144" customFormat="1" ht="72" customHeight="1">
      <c r="A104" s="141" t="s">
        <v>451</v>
      </c>
      <c r="B104" s="142"/>
      <c r="C104" s="163" t="s">
        <v>355</v>
      </c>
      <c r="D104" s="143" t="s">
        <v>95</v>
      </c>
      <c r="E104" s="142"/>
      <c r="F104" s="150">
        <f t="shared" si="36"/>
        <v>5.0999999999999996</v>
      </c>
      <c r="G104" s="150">
        <f t="shared" si="36"/>
        <v>5.3</v>
      </c>
      <c r="H104" s="150">
        <f t="shared" si="36"/>
        <v>0</v>
      </c>
    </row>
    <row r="105" spans="1:8" s="144" customFormat="1" ht="18.600000000000001" customHeight="1">
      <c r="A105" s="141" t="s">
        <v>323</v>
      </c>
      <c r="B105" s="142"/>
      <c r="C105" s="163" t="s">
        <v>355</v>
      </c>
      <c r="D105" s="143" t="s">
        <v>333</v>
      </c>
      <c r="E105" s="142"/>
      <c r="F105" s="150">
        <f t="shared" si="36"/>
        <v>5.0999999999999996</v>
      </c>
      <c r="G105" s="150">
        <f t="shared" si="36"/>
        <v>5.3</v>
      </c>
      <c r="H105" s="150">
        <f t="shared" si="36"/>
        <v>0</v>
      </c>
    </row>
    <row r="106" spans="1:8" s="144" customFormat="1" ht="47.4" customHeight="1">
      <c r="A106" s="165" t="s">
        <v>285</v>
      </c>
      <c r="B106" s="142"/>
      <c r="C106" s="163" t="s">
        <v>355</v>
      </c>
      <c r="D106" s="143" t="s">
        <v>287</v>
      </c>
      <c r="E106" s="142"/>
      <c r="F106" s="150">
        <f t="shared" si="36"/>
        <v>5.0999999999999996</v>
      </c>
      <c r="G106" s="150">
        <f t="shared" si="36"/>
        <v>5.3</v>
      </c>
      <c r="H106" s="150">
        <f t="shared" si="36"/>
        <v>0</v>
      </c>
    </row>
    <row r="107" spans="1:8" s="144" customFormat="1" ht="37.200000000000003" customHeight="1">
      <c r="A107" s="165" t="s">
        <v>96</v>
      </c>
      <c r="B107" s="142"/>
      <c r="C107" s="163" t="s">
        <v>355</v>
      </c>
      <c r="D107" s="143" t="s">
        <v>286</v>
      </c>
      <c r="E107" s="142"/>
      <c r="F107" s="150">
        <f t="shared" ref="F107" si="37">SUM(F108)</f>
        <v>5.0999999999999996</v>
      </c>
      <c r="G107" s="150">
        <f t="shared" ref="G107" si="38">SUM(G108)</f>
        <v>5.3</v>
      </c>
      <c r="H107" s="150">
        <f t="shared" ref="H107" si="39">SUM(H108)</f>
        <v>0</v>
      </c>
    </row>
    <row r="108" spans="1:8" s="149" customFormat="1" ht="37.200000000000003" customHeight="1">
      <c r="A108" s="164" t="s">
        <v>463</v>
      </c>
      <c r="B108" s="147"/>
      <c r="C108" s="162" t="s">
        <v>355</v>
      </c>
      <c r="D108" s="152" t="s">
        <v>286</v>
      </c>
      <c r="E108" s="147">
        <v>200</v>
      </c>
      <c r="F108" s="151">
        <v>5.0999999999999996</v>
      </c>
      <c r="G108" s="151">
        <v>5.3</v>
      </c>
      <c r="H108" s="151">
        <v>0</v>
      </c>
    </row>
    <row r="109" spans="1:8" s="144" customFormat="1">
      <c r="A109" s="141" t="s">
        <v>104</v>
      </c>
      <c r="B109" s="142"/>
      <c r="C109" s="160" t="s">
        <v>105</v>
      </c>
      <c r="D109" s="145"/>
      <c r="E109" s="142"/>
      <c r="F109" s="155">
        <f>F110+F126</f>
        <v>4376.3600000000006</v>
      </c>
      <c r="G109" s="155">
        <f>G110+G126</f>
        <v>1368.4</v>
      </c>
      <c r="H109" s="155">
        <f>H110+H126</f>
        <v>2715.7</v>
      </c>
    </row>
    <row r="110" spans="1:8" s="171" customFormat="1" ht="24" customHeight="1">
      <c r="A110" s="165" t="s">
        <v>106</v>
      </c>
      <c r="B110" s="169"/>
      <c r="C110" s="163" t="s">
        <v>107</v>
      </c>
      <c r="D110" s="170"/>
      <c r="E110" s="169"/>
      <c r="F110" s="150">
        <f>SUM(F111)</f>
        <v>3057.8</v>
      </c>
      <c r="G110" s="150">
        <f t="shared" ref="F110:H113" si="40">SUM(G111)</f>
        <v>1209.4000000000001</v>
      </c>
      <c r="H110" s="150">
        <f t="shared" si="40"/>
        <v>2715.7</v>
      </c>
    </row>
    <row r="111" spans="1:8" s="171" customFormat="1" ht="25.2" customHeight="1">
      <c r="A111" s="165" t="s">
        <v>106</v>
      </c>
      <c r="B111" s="169"/>
      <c r="C111" s="163" t="s">
        <v>107</v>
      </c>
      <c r="D111" s="143" t="s">
        <v>368</v>
      </c>
      <c r="E111" s="169"/>
      <c r="F111" s="187">
        <f>F112+F121</f>
        <v>3057.8</v>
      </c>
      <c r="G111" s="187">
        <f>G112+G121</f>
        <v>1209.4000000000001</v>
      </c>
      <c r="H111" s="187">
        <f>H112+H121</f>
        <v>2715.7</v>
      </c>
    </row>
    <row r="112" spans="1:8" s="144" customFormat="1" ht="97.2" customHeight="1">
      <c r="A112" s="165" t="s">
        <v>440</v>
      </c>
      <c r="B112" s="142"/>
      <c r="C112" s="163" t="s">
        <v>107</v>
      </c>
      <c r="D112" s="143" t="s">
        <v>108</v>
      </c>
      <c r="E112" s="156"/>
      <c r="F112" s="150">
        <f>F113+F117</f>
        <v>825.5</v>
      </c>
      <c r="G112" s="150">
        <f>G113+G117</f>
        <v>1209.4000000000001</v>
      </c>
      <c r="H112" s="150">
        <f>H113+H117</f>
        <v>2715.7</v>
      </c>
    </row>
    <row r="113" spans="1:8" s="144" customFormat="1" ht="13.2" customHeight="1">
      <c r="A113" s="141" t="s">
        <v>323</v>
      </c>
      <c r="B113" s="142"/>
      <c r="C113" s="163" t="s">
        <v>107</v>
      </c>
      <c r="D113" s="143" t="s">
        <v>336</v>
      </c>
      <c r="E113" s="142"/>
      <c r="F113" s="150">
        <f t="shared" si="40"/>
        <v>825.5</v>
      </c>
      <c r="G113" s="150">
        <f t="shared" si="40"/>
        <v>1209.4000000000001</v>
      </c>
      <c r="H113" s="150">
        <f t="shared" si="40"/>
        <v>809.3</v>
      </c>
    </row>
    <row r="114" spans="1:8" s="144" customFormat="1" ht="47.4" customHeight="1">
      <c r="A114" s="165" t="s">
        <v>430</v>
      </c>
      <c r="B114" s="142"/>
      <c r="C114" s="163" t="s">
        <v>107</v>
      </c>
      <c r="D114" s="143" t="s">
        <v>366</v>
      </c>
      <c r="E114" s="142"/>
      <c r="F114" s="150">
        <f t="shared" ref="F114:H115" si="41">SUM(F115)</f>
        <v>825.5</v>
      </c>
      <c r="G114" s="150">
        <f t="shared" si="41"/>
        <v>1209.4000000000001</v>
      </c>
      <c r="H114" s="150">
        <f t="shared" si="41"/>
        <v>809.3</v>
      </c>
    </row>
    <row r="115" spans="1:8" s="144" customFormat="1" ht="36" customHeight="1">
      <c r="A115" s="165" t="s">
        <v>381</v>
      </c>
      <c r="B115" s="142"/>
      <c r="C115" s="163" t="s">
        <v>107</v>
      </c>
      <c r="D115" s="143" t="s">
        <v>356</v>
      </c>
      <c r="E115" s="142"/>
      <c r="F115" s="150">
        <f t="shared" si="41"/>
        <v>825.5</v>
      </c>
      <c r="G115" s="150">
        <f t="shared" si="41"/>
        <v>1209.4000000000001</v>
      </c>
      <c r="H115" s="150">
        <f t="shared" si="41"/>
        <v>809.3</v>
      </c>
    </row>
    <row r="116" spans="1:8" s="149" customFormat="1" ht="35.4" customHeight="1">
      <c r="A116" s="164" t="s">
        <v>463</v>
      </c>
      <c r="B116" s="147"/>
      <c r="C116" s="162" t="s">
        <v>107</v>
      </c>
      <c r="D116" s="152" t="s">
        <v>356</v>
      </c>
      <c r="E116" s="147">
        <v>200</v>
      </c>
      <c r="F116" s="158">
        <v>825.5</v>
      </c>
      <c r="G116" s="158">
        <v>1209.4000000000001</v>
      </c>
      <c r="H116" s="151">
        <v>809.3</v>
      </c>
    </row>
    <row r="117" spans="1:8" s="144" customFormat="1">
      <c r="A117" s="141" t="s">
        <v>382</v>
      </c>
      <c r="B117" s="142"/>
      <c r="C117" s="163" t="s">
        <v>107</v>
      </c>
      <c r="D117" s="143" t="s">
        <v>385</v>
      </c>
      <c r="E117" s="142"/>
      <c r="F117" s="150">
        <f t="shared" ref="F117:F118" si="42">SUM(F118)</f>
        <v>0</v>
      </c>
      <c r="G117" s="150">
        <f t="shared" ref="G117:G119" si="43">SUM(G118)</f>
        <v>0</v>
      </c>
      <c r="H117" s="150">
        <f t="shared" ref="H117:H119" si="44">SUM(H118)</f>
        <v>1906.4</v>
      </c>
    </row>
    <row r="118" spans="1:8" s="144" customFormat="1" ht="47.4" customHeight="1">
      <c r="A118" s="165" t="s">
        <v>383</v>
      </c>
      <c r="B118" s="142"/>
      <c r="C118" s="163" t="s">
        <v>107</v>
      </c>
      <c r="D118" s="143" t="s">
        <v>386</v>
      </c>
      <c r="E118" s="142"/>
      <c r="F118" s="150">
        <f t="shared" si="42"/>
        <v>0</v>
      </c>
      <c r="G118" s="150">
        <f t="shared" si="43"/>
        <v>0</v>
      </c>
      <c r="H118" s="150">
        <f t="shared" si="44"/>
        <v>1906.4</v>
      </c>
    </row>
    <row r="119" spans="1:8" s="144" customFormat="1" ht="36" customHeight="1">
      <c r="A119" s="165" t="s">
        <v>384</v>
      </c>
      <c r="B119" s="142"/>
      <c r="C119" s="163" t="s">
        <v>107</v>
      </c>
      <c r="D119" s="188" t="s">
        <v>387</v>
      </c>
      <c r="E119" s="142"/>
      <c r="F119" s="150">
        <f>SUM(F120)</f>
        <v>0</v>
      </c>
      <c r="G119" s="150">
        <f t="shared" si="43"/>
        <v>0</v>
      </c>
      <c r="H119" s="150">
        <f t="shared" si="44"/>
        <v>1906.4</v>
      </c>
    </row>
    <row r="120" spans="1:8" s="149" customFormat="1" ht="34.799999999999997" customHeight="1">
      <c r="A120" s="164" t="s">
        <v>463</v>
      </c>
      <c r="B120" s="147"/>
      <c r="C120" s="162" t="s">
        <v>107</v>
      </c>
      <c r="D120" s="178" t="s">
        <v>387</v>
      </c>
      <c r="E120" s="147">
        <v>200</v>
      </c>
      <c r="F120" s="151">
        <v>0</v>
      </c>
      <c r="G120" s="151">
        <v>0</v>
      </c>
      <c r="H120" s="151">
        <v>1906.4</v>
      </c>
    </row>
    <row r="121" spans="1:8" s="149" customFormat="1" ht="103.8" customHeight="1">
      <c r="A121" s="176" t="s">
        <v>441</v>
      </c>
      <c r="B121" s="147"/>
      <c r="C121" s="163" t="s">
        <v>107</v>
      </c>
      <c r="D121" s="143" t="s">
        <v>112</v>
      </c>
      <c r="E121" s="147"/>
      <c r="F121" s="150">
        <f t="shared" ref="F121:H124" si="45">SUM(F122)</f>
        <v>2232.3000000000002</v>
      </c>
      <c r="G121" s="150">
        <f t="shared" si="45"/>
        <v>0</v>
      </c>
      <c r="H121" s="150">
        <f t="shared" si="45"/>
        <v>0</v>
      </c>
    </row>
    <row r="122" spans="1:8" s="149" customFormat="1" ht="13.8" customHeight="1">
      <c r="A122" s="141" t="s">
        <v>323</v>
      </c>
      <c r="B122" s="147"/>
      <c r="C122" s="163" t="s">
        <v>107</v>
      </c>
      <c r="D122" s="143" t="s">
        <v>340</v>
      </c>
      <c r="E122" s="147"/>
      <c r="F122" s="150">
        <f t="shared" si="45"/>
        <v>2232.3000000000002</v>
      </c>
      <c r="G122" s="150">
        <f t="shared" si="45"/>
        <v>0</v>
      </c>
      <c r="H122" s="150">
        <f t="shared" si="45"/>
        <v>0</v>
      </c>
    </row>
    <row r="123" spans="1:8" s="149" customFormat="1" ht="50.4" customHeight="1">
      <c r="A123" s="177" t="s">
        <v>431</v>
      </c>
      <c r="B123" s="147"/>
      <c r="C123" s="163" t="s">
        <v>107</v>
      </c>
      <c r="D123" s="143" t="s">
        <v>274</v>
      </c>
      <c r="E123" s="147"/>
      <c r="F123" s="150">
        <f t="shared" si="45"/>
        <v>2232.3000000000002</v>
      </c>
      <c r="G123" s="150">
        <f t="shared" si="45"/>
        <v>0</v>
      </c>
      <c r="H123" s="150">
        <f t="shared" si="45"/>
        <v>0</v>
      </c>
    </row>
    <row r="124" spans="1:8" s="149" customFormat="1" ht="73.2" customHeight="1">
      <c r="A124" s="165" t="s">
        <v>453</v>
      </c>
      <c r="B124" s="147"/>
      <c r="C124" s="163" t="s">
        <v>107</v>
      </c>
      <c r="D124" s="143" t="s">
        <v>360</v>
      </c>
      <c r="E124" s="147"/>
      <c r="F124" s="150">
        <f>SUM(F125)</f>
        <v>2232.3000000000002</v>
      </c>
      <c r="G124" s="150">
        <f t="shared" si="45"/>
        <v>0</v>
      </c>
      <c r="H124" s="150">
        <f t="shared" si="45"/>
        <v>0</v>
      </c>
    </row>
    <row r="125" spans="1:8" s="149" customFormat="1" ht="37.200000000000003" customHeight="1">
      <c r="A125" s="164" t="s">
        <v>463</v>
      </c>
      <c r="B125" s="147"/>
      <c r="C125" s="162" t="s">
        <v>107</v>
      </c>
      <c r="D125" s="152" t="s">
        <v>360</v>
      </c>
      <c r="E125" s="147">
        <v>200</v>
      </c>
      <c r="F125" s="151">
        <v>2232.3000000000002</v>
      </c>
      <c r="G125" s="151">
        <v>0</v>
      </c>
      <c r="H125" s="151">
        <v>0</v>
      </c>
    </row>
    <row r="126" spans="1:8" s="144" customFormat="1" ht="25.8" customHeight="1">
      <c r="A126" s="141" t="s">
        <v>134</v>
      </c>
      <c r="B126" s="142"/>
      <c r="C126" s="163" t="s">
        <v>135</v>
      </c>
      <c r="D126" s="145"/>
      <c r="E126" s="142"/>
      <c r="F126" s="150">
        <f>SUM(F127)</f>
        <v>1318.56</v>
      </c>
      <c r="G126" s="150">
        <f t="shared" ref="G126:H126" si="46">SUM(G127)</f>
        <v>159</v>
      </c>
      <c r="H126" s="150">
        <f t="shared" si="46"/>
        <v>0</v>
      </c>
    </row>
    <row r="127" spans="1:8" s="144" customFormat="1" ht="24">
      <c r="A127" s="165" t="s">
        <v>134</v>
      </c>
      <c r="B127" s="142"/>
      <c r="C127" s="163" t="s">
        <v>135</v>
      </c>
      <c r="D127" s="143" t="s">
        <v>368</v>
      </c>
      <c r="E127" s="142"/>
      <c r="F127" s="150">
        <f>F134+F128+F139</f>
        <v>1318.56</v>
      </c>
      <c r="G127" s="150">
        <f>G134+G128+G139</f>
        <v>159</v>
      </c>
      <c r="H127" s="150">
        <f>H134+H128+H139</f>
        <v>0</v>
      </c>
    </row>
    <row r="128" spans="1:8" s="144" customFormat="1" ht="84" customHeight="1">
      <c r="A128" s="176" t="s">
        <v>442</v>
      </c>
      <c r="B128" s="142"/>
      <c r="C128" s="163" t="s">
        <v>135</v>
      </c>
      <c r="D128" s="143" t="s">
        <v>217</v>
      </c>
      <c r="E128" s="147"/>
      <c r="F128" s="150">
        <f t="shared" ref="F128:H130" si="47">SUM(F129)</f>
        <v>47.01</v>
      </c>
      <c r="G128" s="150">
        <f t="shared" si="47"/>
        <v>0</v>
      </c>
      <c r="H128" s="150">
        <f t="shared" si="47"/>
        <v>0</v>
      </c>
    </row>
    <row r="129" spans="1:8" s="144" customFormat="1" ht="15" customHeight="1">
      <c r="A129" s="165" t="s">
        <v>382</v>
      </c>
      <c r="B129" s="142"/>
      <c r="C129" s="163" t="s">
        <v>135</v>
      </c>
      <c r="D129" s="143" t="s">
        <v>390</v>
      </c>
      <c r="E129" s="147"/>
      <c r="F129" s="150">
        <f t="shared" si="47"/>
        <v>47.01</v>
      </c>
      <c r="G129" s="150">
        <f t="shared" si="47"/>
        <v>0</v>
      </c>
      <c r="H129" s="150">
        <f t="shared" si="47"/>
        <v>0</v>
      </c>
    </row>
    <row r="130" spans="1:8" s="144" customFormat="1" ht="58.8" customHeight="1">
      <c r="A130" s="165" t="s">
        <v>389</v>
      </c>
      <c r="B130" s="142"/>
      <c r="C130" s="163" t="s">
        <v>135</v>
      </c>
      <c r="D130" s="143" t="s">
        <v>391</v>
      </c>
      <c r="E130" s="147"/>
      <c r="F130" s="150">
        <f t="shared" si="47"/>
        <v>47.01</v>
      </c>
      <c r="G130" s="150">
        <f t="shared" si="47"/>
        <v>0</v>
      </c>
      <c r="H130" s="150">
        <f t="shared" si="47"/>
        <v>0</v>
      </c>
    </row>
    <row r="131" spans="1:8" s="144" customFormat="1" ht="71.400000000000006" customHeight="1">
      <c r="A131" s="165" t="s">
        <v>462</v>
      </c>
      <c r="B131" s="142"/>
      <c r="C131" s="163" t="s">
        <v>135</v>
      </c>
      <c r="D131" s="143" t="s">
        <v>461</v>
      </c>
      <c r="E131" s="147"/>
      <c r="F131" s="150">
        <f>SUM(F133)</f>
        <v>47.01</v>
      </c>
      <c r="G131" s="150">
        <f>SUM(G133)</f>
        <v>0</v>
      </c>
      <c r="H131" s="150">
        <f>SUM(H133)</f>
        <v>0</v>
      </c>
    </row>
    <row r="132" spans="1:8" s="144" customFormat="1" ht="34.799999999999997" customHeight="1">
      <c r="A132" s="165" t="s">
        <v>463</v>
      </c>
      <c r="B132" s="142"/>
      <c r="C132" s="163" t="s">
        <v>135</v>
      </c>
      <c r="D132" s="143" t="s">
        <v>461</v>
      </c>
      <c r="E132" s="142">
        <v>200</v>
      </c>
      <c r="F132" s="150">
        <v>47.01</v>
      </c>
      <c r="G132" s="150">
        <v>0</v>
      </c>
      <c r="H132" s="150">
        <v>0</v>
      </c>
    </row>
    <row r="133" spans="1:8" s="144" customFormat="1" ht="34.799999999999997" customHeight="1">
      <c r="A133" s="164" t="s">
        <v>463</v>
      </c>
      <c r="B133" s="142"/>
      <c r="C133" s="162" t="s">
        <v>135</v>
      </c>
      <c r="D133" s="152" t="s">
        <v>461</v>
      </c>
      <c r="E133" s="147">
        <v>200</v>
      </c>
      <c r="F133" s="154">
        <v>47.01</v>
      </c>
      <c r="G133" s="154">
        <v>0</v>
      </c>
      <c r="H133" s="154">
        <v>0</v>
      </c>
    </row>
    <row r="134" spans="1:8" s="144" customFormat="1" ht="60" customHeight="1">
      <c r="A134" s="200" t="s">
        <v>450</v>
      </c>
      <c r="B134" s="142"/>
      <c r="C134" s="163" t="s">
        <v>135</v>
      </c>
      <c r="D134" s="143" t="s">
        <v>127</v>
      </c>
      <c r="E134" s="142"/>
      <c r="F134" s="150">
        <f t="shared" ref="F134:H136" si="48">SUM(F135)</f>
        <v>12</v>
      </c>
      <c r="G134" s="150">
        <f t="shared" si="48"/>
        <v>0</v>
      </c>
      <c r="H134" s="150">
        <f t="shared" si="48"/>
        <v>0</v>
      </c>
    </row>
    <row r="135" spans="1:8" s="144" customFormat="1" ht="13.8" customHeight="1">
      <c r="A135" s="189" t="s">
        <v>323</v>
      </c>
      <c r="B135" s="142"/>
      <c r="C135" s="160" t="s">
        <v>135</v>
      </c>
      <c r="D135" s="145" t="s">
        <v>364</v>
      </c>
      <c r="E135" s="142"/>
      <c r="F135" s="150">
        <f t="shared" si="48"/>
        <v>12</v>
      </c>
      <c r="G135" s="150">
        <f t="shared" ref="G135:H137" si="49">SUM(G136)</f>
        <v>0</v>
      </c>
      <c r="H135" s="150">
        <f t="shared" si="49"/>
        <v>0</v>
      </c>
    </row>
    <row r="136" spans="1:8" s="144" customFormat="1" ht="72" customHeight="1">
      <c r="A136" s="190" t="s">
        <v>351</v>
      </c>
      <c r="B136" s="142"/>
      <c r="C136" s="163" t="s">
        <v>135</v>
      </c>
      <c r="D136" s="143" t="s">
        <v>365</v>
      </c>
      <c r="E136" s="142"/>
      <c r="F136" s="150">
        <f t="shared" si="48"/>
        <v>12</v>
      </c>
      <c r="G136" s="150">
        <f t="shared" si="49"/>
        <v>0</v>
      </c>
      <c r="H136" s="150">
        <f t="shared" si="49"/>
        <v>0</v>
      </c>
    </row>
    <row r="137" spans="1:8" s="144" customFormat="1" ht="72" customHeight="1">
      <c r="A137" s="191" t="s">
        <v>460</v>
      </c>
      <c r="B137" s="142"/>
      <c r="C137" s="163" t="s">
        <v>135</v>
      </c>
      <c r="D137" s="143" t="s">
        <v>459</v>
      </c>
      <c r="E137" s="142"/>
      <c r="F137" s="150">
        <f>SUM(F138)</f>
        <v>12</v>
      </c>
      <c r="G137" s="150">
        <f t="shared" si="49"/>
        <v>0</v>
      </c>
      <c r="H137" s="150">
        <f t="shared" si="49"/>
        <v>0</v>
      </c>
    </row>
    <row r="138" spans="1:8" s="144" customFormat="1" ht="36" customHeight="1">
      <c r="A138" s="164" t="s">
        <v>463</v>
      </c>
      <c r="B138" s="142"/>
      <c r="C138" s="167" t="s">
        <v>135</v>
      </c>
      <c r="D138" s="152" t="s">
        <v>459</v>
      </c>
      <c r="E138" s="147">
        <v>200</v>
      </c>
      <c r="F138" s="154">
        <v>12</v>
      </c>
      <c r="G138" s="154">
        <v>0</v>
      </c>
      <c r="H138" s="154">
        <v>0</v>
      </c>
    </row>
    <row r="139" spans="1:8" s="157" customFormat="1" ht="27" customHeight="1">
      <c r="A139" s="165" t="s">
        <v>79</v>
      </c>
      <c r="B139" s="156"/>
      <c r="C139" s="163" t="s">
        <v>135</v>
      </c>
      <c r="D139" s="143" t="s">
        <v>54</v>
      </c>
      <c r="E139" s="156"/>
      <c r="F139" s="181">
        <f t="shared" ref="F139:H140" si="50">SUM(F140)</f>
        <v>1259.55</v>
      </c>
      <c r="G139" s="181">
        <f t="shared" si="50"/>
        <v>159</v>
      </c>
      <c r="H139" s="181">
        <f t="shared" si="50"/>
        <v>0</v>
      </c>
    </row>
    <row r="140" spans="1:8" s="144" customFormat="1" ht="18.600000000000001" customHeight="1">
      <c r="A140" s="141" t="s">
        <v>21</v>
      </c>
      <c r="B140" s="142"/>
      <c r="C140" s="163" t="s">
        <v>135</v>
      </c>
      <c r="D140" s="143" t="s">
        <v>80</v>
      </c>
      <c r="E140" s="142"/>
      <c r="F140" s="150">
        <f t="shared" si="50"/>
        <v>1259.55</v>
      </c>
      <c r="G140" s="150">
        <f t="shared" si="50"/>
        <v>159</v>
      </c>
      <c r="H140" s="150">
        <f t="shared" si="50"/>
        <v>0</v>
      </c>
    </row>
    <row r="141" spans="1:8" s="144" customFormat="1" ht="18.600000000000001" customHeight="1">
      <c r="A141" s="141" t="s">
        <v>21</v>
      </c>
      <c r="B141" s="142"/>
      <c r="C141" s="163" t="s">
        <v>135</v>
      </c>
      <c r="D141" s="143" t="s">
        <v>81</v>
      </c>
      <c r="E141" s="142"/>
      <c r="F141" s="150">
        <f>F142+F144</f>
        <v>1259.55</v>
      </c>
      <c r="G141" s="150">
        <f>SUM(G144)</f>
        <v>159</v>
      </c>
      <c r="H141" s="150">
        <f>SUM(H144)</f>
        <v>0</v>
      </c>
    </row>
    <row r="142" spans="1:8" s="144" customFormat="1" ht="34.799999999999997" customHeight="1">
      <c r="A142" s="165" t="s">
        <v>457</v>
      </c>
      <c r="B142" s="142"/>
      <c r="C142" s="163" t="s">
        <v>135</v>
      </c>
      <c r="D142" s="143" t="s">
        <v>458</v>
      </c>
      <c r="E142" s="142"/>
      <c r="F142" s="150">
        <f>SUM(F143)</f>
        <v>443.05</v>
      </c>
      <c r="G142" s="150">
        <f t="shared" ref="G142:H142" si="51">SUM(G143)</f>
        <v>0</v>
      </c>
      <c r="H142" s="150">
        <f t="shared" si="51"/>
        <v>0</v>
      </c>
    </row>
    <row r="143" spans="1:8" s="144" customFormat="1" ht="36.6" customHeight="1">
      <c r="A143" s="164" t="s">
        <v>463</v>
      </c>
      <c r="B143" s="142"/>
      <c r="C143" s="167" t="s">
        <v>135</v>
      </c>
      <c r="D143" s="168" t="s">
        <v>458</v>
      </c>
      <c r="E143" s="166">
        <v>200</v>
      </c>
      <c r="F143" s="154">
        <v>443.05</v>
      </c>
      <c r="G143" s="154">
        <v>0</v>
      </c>
      <c r="H143" s="154">
        <v>0</v>
      </c>
    </row>
    <row r="144" spans="1:8" s="144" customFormat="1" ht="27" customHeight="1">
      <c r="A144" s="165" t="s">
        <v>140</v>
      </c>
      <c r="B144" s="142"/>
      <c r="C144" s="163" t="s">
        <v>135</v>
      </c>
      <c r="D144" s="143" t="s">
        <v>141</v>
      </c>
      <c r="E144" s="142"/>
      <c r="F144" s="150">
        <f>F145</f>
        <v>816.5</v>
      </c>
      <c r="G144" s="150">
        <f t="shared" ref="G144:H144" si="52">G145</f>
        <v>159</v>
      </c>
      <c r="H144" s="150">
        <f t="shared" si="52"/>
        <v>0</v>
      </c>
    </row>
    <row r="145" spans="1:8" s="149" customFormat="1" ht="37.799999999999997" customHeight="1">
      <c r="A145" s="164" t="s">
        <v>463</v>
      </c>
      <c r="B145" s="147"/>
      <c r="C145" s="167" t="s">
        <v>135</v>
      </c>
      <c r="D145" s="168" t="s">
        <v>141</v>
      </c>
      <c r="E145" s="147">
        <v>200</v>
      </c>
      <c r="F145" s="151">
        <v>816.5</v>
      </c>
      <c r="G145" s="151">
        <v>159</v>
      </c>
      <c r="H145" s="151">
        <v>0</v>
      </c>
    </row>
    <row r="146" spans="1:8" s="144" customFormat="1" ht="24">
      <c r="A146" s="141" t="s">
        <v>142</v>
      </c>
      <c r="B146" s="142"/>
      <c r="C146" s="163" t="s">
        <v>143</v>
      </c>
      <c r="D146" s="145"/>
      <c r="E146" s="142"/>
      <c r="F146" s="155">
        <f>SUM(F147+F154+F175)</f>
        <v>30263.560000000005</v>
      </c>
      <c r="G146" s="155">
        <f>SUM(G147+G154+G175)</f>
        <v>1281.9099999999999</v>
      </c>
      <c r="H146" s="155">
        <f>SUM(H147+H154+H175)</f>
        <v>1263.0999999999999</v>
      </c>
    </row>
    <row r="147" spans="1:8" s="144" customFormat="1">
      <c r="A147" s="141" t="s">
        <v>144</v>
      </c>
      <c r="B147" s="142"/>
      <c r="C147" s="160" t="s">
        <v>145</v>
      </c>
      <c r="D147" s="145"/>
      <c r="E147" s="142"/>
      <c r="F147" s="150">
        <f t="shared" ref="F147:H151" si="53">SUM(F148)</f>
        <v>25</v>
      </c>
      <c r="G147" s="150">
        <f t="shared" si="53"/>
        <v>90</v>
      </c>
      <c r="H147" s="150">
        <f t="shared" si="53"/>
        <v>46.5</v>
      </c>
    </row>
    <row r="148" spans="1:8" s="144" customFormat="1">
      <c r="A148" s="141" t="s">
        <v>144</v>
      </c>
      <c r="B148" s="142"/>
      <c r="C148" s="160" t="s">
        <v>145</v>
      </c>
      <c r="D148" s="145" t="s">
        <v>368</v>
      </c>
      <c r="E148" s="142"/>
      <c r="F148" s="150">
        <f t="shared" si="53"/>
        <v>25</v>
      </c>
      <c r="G148" s="150">
        <f t="shared" si="53"/>
        <v>90</v>
      </c>
      <c r="H148" s="150">
        <f t="shared" si="53"/>
        <v>46.5</v>
      </c>
    </row>
    <row r="149" spans="1:8" s="157" customFormat="1" ht="25.2" customHeight="1">
      <c r="A149" s="141" t="s">
        <v>79</v>
      </c>
      <c r="B149" s="156"/>
      <c r="C149" s="163" t="s">
        <v>145</v>
      </c>
      <c r="D149" s="143" t="s">
        <v>54</v>
      </c>
      <c r="E149" s="156"/>
      <c r="F149" s="150">
        <f t="shared" si="53"/>
        <v>25</v>
      </c>
      <c r="G149" s="150">
        <f t="shared" si="53"/>
        <v>90</v>
      </c>
      <c r="H149" s="150">
        <f t="shared" si="53"/>
        <v>46.5</v>
      </c>
    </row>
    <row r="150" spans="1:8" s="144" customFormat="1">
      <c r="A150" s="141" t="s">
        <v>21</v>
      </c>
      <c r="B150" s="142"/>
      <c r="C150" s="160" t="s">
        <v>145</v>
      </c>
      <c r="D150" s="145" t="s">
        <v>80</v>
      </c>
      <c r="E150" s="142"/>
      <c r="F150" s="150">
        <f>SUM(F151)</f>
        <v>25</v>
      </c>
      <c r="G150" s="150">
        <f t="shared" si="53"/>
        <v>90</v>
      </c>
      <c r="H150" s="150">
        <f t="shared" si="53"/>
        <v>46.5</v>
      </c>
    </row>
    <row r="151" spans="1:8" s="144" customFormat="1">
      <c r="A151" s="141" t="s">
        <v>21</v>
      </c>
      <c r="B151" s="142"/>
      <c r="C151" s="160" t="s">
        <v>145</v>
      </c>
      <c r="D151" s="145" t="s">
        <v>81</v>
      </c>
      <c r="E151" s="142"/>
      <c r="F151" s="150">
        <f>SUM(F152)</f>
        <v>25</v>
      </c>
      <c r="G151" s="150">
        <f t="shared" si="53"/>
        <v>90</v>
      </c>
      <c r="H151" s="150">
        <f t="shared" si="53"/>
        <v>46.5</v>
      </c>
    </row>
    <row r="152" spans="1:8" s="144" customFormat="1" ht="37.200000000000003" customHeight="1">
      <c r="A152" s="165" t="s">
        <v>156</v>
      </c>
      <c r="B152" s="142"/>
      <c r="C152" s="163" t="s">
        <v>145</v>
      </c>
      <c r="D152" s="143" t="s">
        <v>157</v>
      </c>
      <c r="E152" s="142"/>
      <c r="F152" s="150">
        <f>F153</f>
        <v>25</v>
      </c>
      <c r="G152" s="150">
        <f t="shared" ref="G152:H152" si="54">G153</f>
        <v>90</v>
      </c>
      <c r="H152" s="150">
        <f t="shared" si="54"/>
        <v>46.5</v>
      </c>
    </row>
    <row r="153" spans="1:8" s="149" customFormat="1" ht="33" customHeight="1">
      <c r="A153" s="164" t="s">
        <v>463</v>
      </c>
      <c r="B153" s="147"/>
      <c r="C153" s="162" t="s">
        <v>145</v>
      </c>
      <c r="D153" s="152" t="s">
        <v>157</v>
      </c>
      <c r="E153" s="147">
        <v>200</v>
      </c>
      <c r="F153" s="151">
        <v>25</v>
      </c>
      <c r="G153" s="151">
        <v>90</v>
      </c>
      <c r="H153" s="151">
        <v>46.5</v>
      </c>
    </row>
    <row r="154" spans="1:8" s="144" customFormat="1" ht="13.8" customHeight="1">
      <c r="A154" s="141" t="s">
        <v>158</v>
      </c>
      <c r="B154" s="142"/>
      <c r="C154" s="163" t="s">
        <v>159</v>
      </c>
      <c r="D154" s="143"/>
      <c r="E154" s="142"/>
      <c r="F154" s="150">
        <f t="shared" ref="F154" si="55">SUM(F155)</f>
        <v>13203.480000000001</v>
      </c>
      <c r="G154" s="150">
        <f t="shared" ref="G154" si="56">SUM(G155)</f>
        <v>254.1</v>
      </c>
      <c r="H154" s="150">
        <f t="shared" ref="H154" si="57">SUM(H155)</f>
        <v>255.1</v>
      </c>
    </row>
    <row r="155" spans="1:8" s="144" customFormat="1">
      <c r="A155" s="141" t="s">
        <v>158</v>
      </c>
      <c r="B155" s="142"/>
      <c r="C155" s="163" t="s">
        <v>159</v>
      </c>
      <c r="D155" s="143" t="s">
        <v>368</v>
      </c>
      <c r="E155" s="142"/>
      <c r="F155" s="150">
        <f>F156+F165+F170</f>
        <v>13203.480000000001</v>
      </c>
      <c r="G155" s="150">
        <f>G165+G170</f>
        <v>254.1</v>
      </c>
      <c r="H155" s="150">
        <f>H165+H170</f>
        <v>255.1</v>
      </c>
    </row>
    <row r="156" spans="1:8" s="144" customFormat="1" ht="84">
      <c r="A156" s="176" t="s">
        <v>442</v>
      </c>
      <c r="B156" s="142"/>
      <c r="C156" s="163" t="s">
        <v>159</v>
      </c>
      <c r="D156" s="143" t="s">
        <v>217</v>
      </c>
      <c r="E156" s="142"/>
      <c r="F156" s="150">
        <f t="shared" ref="F156:H157" si="58">SUM(F157)</f>
        <v>13189.130000000001</v>
      </c>
      <c r="G156" s="150">
        <f t="shared" si="58"/>
        <v>0</v>
      </c>
      <c r="H156" s="150">
        <f t="shared" si="58"/>
        <v>0</v>
      </c>
    </row>
    <row r="157" spans="1:8" s="144" customFormat="1">
      <c r="A157" s="175" t="s">
        <v>382</v>
      </c>
      <c r="B157" s="142"/>
      <c r="C157" s="163" t="s">
        <v>159</v>
      </c>
      <c r="D157" s="143" t="s">
        <v>390</v>
      </c>
      <c r="E157" s="142"/>
      <c r="F157" s="150">
        <f t="shared" si="58"/>
        <v>13189.130000000001</v>
      </c>
      <c r="G157" s="150">
        <f t="shared" si="58"/>
        <v>0</v>
      </c>
      <c r="H157" s="150">
        <f t="shared" si="58"/>
        <v>0</v>
      </c>
    </row>
    <row r="158" spans="1:8" s="144" customFormat="1" ht="60">
      <c r="A158" s="175" t="s">
        <v>389</v>
      </c>
      <c r="B158" s="142"/>
      <c r="C158" s="163" t="s">
        <v>159</v>
      </c>
      <c r="D158" s="143" t="s">
        <v>391</v>
      </c>
      <c r="E158" s="142"/>
      <c r="F158" s="150">
        <f>SUM(F159+F162)</f>
        <v>13189.130000000001</v>
      </c>
      <c r="G158" s="150">
        <f>SUM(G162)</f>
        <v>0</v>
      </c>
      <c r="H158" s="150">
        <f>SUM(H162)</f>
        <v>0</v>
      </c>
    </row>
    <row r="159" spans="1:8" s="144" customFormat="1" ht="36">
      <c r="A159" s="201" t="s">
        <v>467</v>
      </c>
      <c r="B159" s="142"/>
      <c r="C159" s="163" t="s">
        <v>159</v>
      </c>
      <c r="D159" s="202" t="s">
        <v>468</v>
      </c>
      <c r="E159" s="142"/>
      <c r="F159" s="150">
        <f>SUM(F160)</f>
        <v>1187.03</v>
      </c>
      <c r="G159" s="150">
        <f t="shared" ref="G159:H159" si="59">SUM(G160)</f>
        <v>0</v>
      </c>
      <c r="H159" s="150">
        <f t="shared" si="59"/>
        <v>0</v>
      </c>
    </row>
    <row r="160" spans="1:8" s="144" customFormat="1" ht="48">
      <c r="A160" s="201" t="s">
        <v>388</v>
      </c>
      <c r="B160" s="142"/>
      <c r="C160" s="163" t="s">
        <v>159</v>
      </c>
      <c r="D160" s="202" t="s">
        <v>468</v>
      </c>
      <c r="E160" s="142"/>
      <c r="F160" s="150">
        <f t="shared" ref="F160:H160" si="60">SUM(F161)</f>
        <v>1187.03</v>
      </c>
      <c r="G160" s="150">
        <f t="shared" si="60"/>
        <v>0</v>
      </c>
      <c r="H160" s="150">
        <f t="shared" si="60"/>
        <v>0</v>
      </c>
    </row>
    <row r="161" spans="1:8" s="144" customFormat="1" ht="34.200000000000003">
      <c r="A161" s="203" t="s">
        <v>388</v>
      </c>
      <c r="B161" s="142"/>
      <c r="C161" s="163" t="s">
        <v>159</v>
      </c>
      <c r="D161" s="204" t="s">
        <v>468</v>
      </c>
      <c r="E161" s="142"/>
      <c r="F161" s="150">
        <v>1187.03</v>
      </c>
      <c r="G161" s="150">
        <v>0</v>
      </c>
      <c r="H161" s="150">
        <v>0</v>
      </c>
    </row>
    <row r="162" spans="1:8" s="144" customFormat="1" ht="87.6" customHeight="1">
      <c r="A162" s="205" t="s">
        <v>470</v>
      </c>
      <c r="B162" s="142"/>
      <c r="C162" s="163" t="s">
        <v>159</v>
      </c>
      <c r="D162" s="143" t="s">
        <v>469</v>
      </c>
      <c r="E162" s="142"/>
      <c r="F162" s="150">
        <f t="shared" ref="F162:H163" si="61">SUM(F163)</f>
        <v>12002.1</v>
      </c>
      <c r="G162" s="150">
        <f t="shared" si="61"/>
        <v>0</v>
      </c>
      <c r="H162" s="150">
        <f t="shared" si="61"/>
        <v>0</v>
      </c>
    </row>
    <row r="163" spans="1:8" s="144" customFormat="1" ht="48">
      <c r="A163" s="201" t="s">
        <v>388</v>
      </c>
      <c r="B163" s="142"/>
      <c r="C163" s="163" t="s">
        <v>159</v>
      </c>
      <c r="D163" s="143" t="s">
        <v>469</v>
      </c>
      <c r="E163" s="142"/>
      <c r="F163" s="150">
        <f t="shared" si="61"/>
        <v>12002.1</v>
      </c>
      <c r="G163" s="150">
        <f t="shared" si="61"/>
        <v>0</v>
      </c>
      <c r="H163" s="150">
        <f t="shared" si="61"/>
        <v>0</v>
      </c>
    </row>
    <row r="164" spans="1:8" s="144" customFormat="1" ht="34.200000000000003">
      <c r="A164" s="164" t="s">
        <v>463</v>
      </c>
      <c r="B164" s="142"/>
      <c r="C164" s="167" t="s">
        <v>159</v>
      </c>
      <c r="D164" s="152" t="s">
        <v>469</v>
      </c>
      <c r="E164" s="166">
        <v>200</v>
      </c>
      <c r="F164" s="154">
        <v>12002.1</v>
      </c>
      <c r="G164" s="154">
        <v>0</v>
      </c>
      <c r="H164" s="154">
        <v>0</v>
      </c>
    </row>
    <row r="165" spans="1:8" s="144" customFormat="1" ht="59.4" customHeight="1">
      <c r="A165" s="165" t="s">
        <v>449</v>
      </c>
      <c r="B165" s="142"/>
      <c r="C165" s="163" t="s">
        <v>159</v>
      </c>
      <c r="D165" s="143" t="s">
        <v>337</v>
      </c>
      <c r="E165" s="156"/>
      <c r="F165" s="150">
        <f t="shared" ref="F165:H167" si="62">SUM(F166)</f>
        <v>0</v>
      </c>
      <c r="G165" s="150">
        <f t="shared" si="62"/>
        <v>200</v>
      </c>
      <c r="H165" s="150">
        <f t="shared" si="62"/>
        <v>200</v>
      </c>
    </row>
    <row r="166" spans="1:8" s="144" customFormat="1" ht="12" customHeight="1">
      <c r="A166" s="141" t="s">
        <v>323</v>
      </c>
      <c r="B166" s="142"/>
      <c r="C166" s="163" t="s">
        <v>159</v>
      </c>
      <c r="D166" s="143" t="s">
        <v>338</v>
      </c>
      <c r="E166" s="142"/>
      <c r="F166" s="150">
        <f t="shared" si="62"/>
        <v>0</v>
      </c>
      <c r="G166" s="150">
        <f t="shared" si="62"/>
        <v>200</v>
      </c>
      <c r="H166" s="150">
        <f t="shared" si="62"/>
        <v>200</v>
      </c>
    </row>
    <row r="167" spans="1:8" s="144" customFormat="1" ht="36" customHeight="1">
      <c r="A167" s="165" t="s">
        <v>392</v>
      </c>
      <c r="B167" s="142"/>
      <c r="C167" s="163" t="s">
        <v>159</v>
      </c>
      <c r="D167" s="143" t="s">
        <v>394</v>
      </c>
      <c r="E167" s="142"/>
      <c r="F167" s="150">
        <f t="shared" si="62"/>
        <v>0</v>
      </c>
      <c r="G167" s="150">
        <f t="shared" si="62"/>
        <v>200</v>
      </c>
      <c r="H167" s="150">
        <f t="shared" si="62"/>
        <v>200</v>
      </c>
    </row>
    <row r="168" spans="1:8" s="144" customFormat="1" ht="34.200000000000003" customHeight="1">
      <c r="A168" s="165" t="s">
        <v>393</v>
      </c>
      <c r="B168" s="142"/>
      <c r="C168" s="163" t="s">
        <v>159</v>
      </c>
      <c r="D168" s="143" t="s">
        <v>395</v>
      </c>
      <c r="E168" s="142"/>
      <c r="F168" s="150">
        <f>F169</f>
        <v>0</v>
      </c>
      <c r="G168" s="150">
        <f t="shared" ref="G168:H168" si="63">G169</f>
        <v>200</v>
      </c>
      <c r="H168" s="150">
        <f t="shared" si="63"/>
        <v>200</v>
      </c>
    </row>
    <row r="169" spans="1:8" s="149" customFormat="1" ht="36.6" customHeight="1">
      <c r="A169" s="164" t="s">
        <v>463</v>
      </c>
      <c r="B169" s="147"/>
      <c r="C169" s="162" t="s">
        <v>159</v>
      </c>
      <c r="D169" s="168" t="s">
        <v>395</v>
      </c>
      <c r="E169" s="147">
        <v>200</v>
      </c>
      <c r="F169" s="151">
        <v>0</v>
      </c>
      <c r="G169" s="151">
        <v>200</v>
      </c>
      <c r="H169" s="151">
        <v>200</v>
      </c>
    </row>
    <row r="170" spans="1:8" s="144" customFormat="1">
      <c r="A170" s="141" t="s">
        <v>21</v>
      </c>
      <c r="B170" s="142"/>
      <c r="C170" s="163" t="s">
        <v>159</v>
      </c>
      <c r="D170" s="145" t="s">
        <v>54</v>
      </c>
      <c r="E170" s="142"/>
      <c r="F170" s="150">
        <f t="shared" ref="F170:H172" si="64">SUM(F171)</f>
        <v>14.35</v>
      </c>
      <c r="G170" s="150">
        <f t="shared" ref="G170" si="65">SUM(G171)</f>
        <v>54.1</v>
      </c>
      <c r="H170" s="150">
        <f t="shared" ref="H170" si="66">SUM(H171)</f>
        <v>55.1</v>
      </c>
    </row>
    <row r="171" spans="1:8" s="144" customFormat="1">
      <c r="A171" s="141" t="s">
        <v>21</v>
      </c>
      <c r="B171" s="142"/>
      <c r="C171" s="163" t="s">
        <v>159</v>
      </c>
      <c r="D171" s="145" t="s">
        <v>80</v>
      </c>
      <c r="E171" s="142"/>
      <c r="F171" s="150">
        <f t="shared" si="64"/>
        <v>14.35</v>
      </c>
      <c r="G171" s="150">
        <f t="shared" si="64"/>
        <v>54.1</v>
      </c>
      <c r="H171" s="150">
        <f t="shared" si="64"/>
        <v>55.1</v>
      </c>
    </row>
    <row r="172" spans="1:8" s="144" customFormat="1" ht="13.2" customHeight="1">
      <c r="A172" s="141" t="s">
        <v>21</v>
      </c>
      <c r="B172" s="142"/>
      <c r="C172" s="163" t="s">
        <v>159</v>
      </c>
      <c r="D172" s="145" t="s">
        <v>81</v>
      </c>
      <c r="E172" s="142"/>
      <c r="F172" s="150">
        <f t="shared" si="64"/>
        <v>14.35</v>
      </c>
      <c r="G172" s="150">
        <f t="shared" si="64"/>
        <v>54.1</v>
      </c>
      <c r="H172" s="150">
        <f t="shared" si="64"/>
        <v>55.1</v>
      </c>
    </row>
    <row r="173" spans="1:8" s="144" customFormat="1" ht="23.4" customHeight="1">
      <c r="A173" s="165" t="s">
        <v>396</v>
      </c>
      <c r="B173" s="142"/>
      <c r="C173" s="163" t="s">
        <v>159</v>
      </c>
      <c r="D173" s="143" t="s">
        <v>397</v>
      </c>
      <c r="E173" s="142"/>
      <c r="F173" s="150">
        <f>F174</f>
        <v>14.35</v>
      </c>
      <c r="G173" s="150">
        <f t="shared" ref="G173:H173" si="67">G174</f>
        <v>54.1</v>
      </c>
      <c r="H173" s="150">
        <f t="shared" si="67"/>
        <v>55.1</v>
      </c>
    </row>
    <row r="174" spans="1:8" s="149" customFormat="1" ht="34.200000000000003" customHeight="1">
      <c r="A174" s="164" t="s">
        <v>463</v>
      </c>
      <c r="B174" s="147"/>
      <c r="C174" s="162" t="s">
        <v>159</v>
      </c>
      <c r="D174" s="152" t="s">
        <v>397</v>
      </c>
      <c r="E174" s="147">
        <v>200</v>
      </c>
      <c r="F174" s="151">
        <v>14.35</v>
      </c>
      <c r="G174" s="151">
        <v>54.1</v>
      </c>
      <c r="H174" s="151">
        <v>55.1</v>
      </c>
    </row>
    <row r="175" spans="1:8" s="144" customFormat="1">
      <c r="A175" s="141" t="s">
        <v>165</v>
      </c>
      <c r="B175" s="142"/>
      <c r="C175" s="160" t="s">
        <v>166</v>
      </c>
      <c r="D175" s="143"/>
      <c r="E175" s="142"/>
      <c r="F175" s="150">
        <f t="shared" ref="F175" si="68">SUM(F176)</f>
        <v>17035.080000000002</v>
      </c>
      <c r="G175" s="150">
        <f t="shared" ref="G175" si="69">SUM(G176)</f>
        <v>937.81</v>
      </c>
      <c r="H175" s="150">
        <f t="shared" ref="H175" si="70">SUM(H176)</f>
        <v>961.5</v>
      </c>
    </row>
    <row r="176" spans="1:8" s="144" customFormat="1">
      <c r="A176" s="141" t="s">
        <v>165</v>
      </c>
      <c r="B176" s="142"/>
      <c r="C176" s="163" t="s">
        <v>166</v>
      </c>
      <c r="D176" s="143" t="s">
        <v>368</v>
      </c>
      <c r="E176" s="142"/>
      <c r="F176" s="155">
        <f>F177+F186+F191+F196+F201</f>
        <v>17035.080000000002</v>
      </c>
      <c r="G176" s="155">
        <v>937.81</v>
      </c>
      <c r="H176" s="155">
        <v>961.5</v>
      </c>
    </row>
    <row r="177" spans="1:8" s="144" customFormat="1" ht="71.400000000000006" customHeight="1">
      <c r="A177" s="176" t="s">
        <v>443</v>
      </c>
      <c r="B177" s="142"/>
      <c r="C177" s="163" t="s">
        <v>166</v>
      </c>
      <c r="D177" s="143" t="s">
        <v>168</v>
      </c>
      <c r="E177" s="142"/>
      <c r="F177" s="155">
        <f>F178+F182</f>
        <v>931.79</v>
      </c>
      <c r="G177" s="155">
        <f>G178+G182</f>
        <v>540.61</v>
      </c>
      <c r="H177" s="155">
        <f>H178+H182</f>
        <v>555.29999999999995</v>
      </c>
    </row>
    <row r="178" spans="1:8" s="144" customFormat="1">
      <c r="A178" s="141" t="s">
        <v>398</v>
      </c>
      <c r="B178" s="142"/>
      <c r="C178" s="163" t="s">
        <v>166</v>
      </c>
      <c r="D178" s="143" t="s">
        <v>401</v>
      </c>
      <c r="E178" s="142"/>
      <c r="F178" s="150">
        <f t="shared" ref="F178:H179" si="71">SUM(F179)</f>
        <v>683.1</v>
      </c>
      <c r="G178" s="150">
        <f t="shared" si="71"/>
        <v>0</v>
      </c>
      <c r="H178" s="150">
        <f t="shared" si="71"/>
        <v>0</v>
      </c>
    </row>
    <row r="179" spans="1:8" s="144" customFormat="1" ht="60.6" customHeight="1">
      <c r="A179" s="165" t="s">
        <v>399</v>
      </c>
      <c r="B179" s="142"/>
      <c r="C179" s="163" t="s">
        <v>166</v>
      </c>
      <c r="D179" s="143" t="s">
        <v>402</v>
      </c>
      <c r="E179" s="142"/>
      <c r="F179" s="150">
        <f t="shared" si="71"/>
        <v>683.1</v>
      </c>
      <c r="G179" s="150">
        <f t="shared" si="71"/>
        <v>0</v>
      </c>
      <c r="H179" s="150">
        <f t="shared" si="71"/>
        <v>0</v>
      </c>
    </row>
    <row r="180" spans="1:8" s="144" customFormat="1" ht="85.8" customHeight="1">
      <c r="A180" s="165" t="s">
        <v>400</v>
      </c>
      <c r="B180" s="142"/>
      <c r="C180" s="163" t="s">
        <v>166</v>
      </c>
      <c r="D180" s="143" t="s">
        <v>403</v>
      </c>
      <c r="E180" s="142"/>
      <c r="F180" s="150">
        <f>F181</f>
        <v>683.1</v>
      </c>
      <c r="G180" s="150">
        <f t="shared" ref="G180:H180" si="72">G181</f>
        <v>0</v>
      </c>
      <c r="H180" s="150">
        <f t="shared" si="72"/>
        <v>0</v>
      </c>
    </row>
    <row r="181" spans="1:8" s="144" customFormat="1" ht="34.200000000000003">
      <c r="A181" s="164" t="s">
        <v>463</v>
      </c>
      <c r="B181" s="142"/>
      <c r="C181" s="167" t="s">
        <v>166</v>
      </c>
      <c r="D181" s="152" t="s">
        <v>403</v>
      </c>
      <c r="E181" s="147">
        <v>200</v>
      </c>
      <c r="F181" s="153">
        <v>683.1</v>
      </c>
      <c r="G181" s="153">
        <v>0</v>
      </c>
      <c r="H181" s="153">
        <v>0</v>
      </c>
    </row>
    <row r="182" spans="1:8" s="144" customFormat="1" ht="13.8" customHeight="1">
      <c r="A182" s="172" t="s">
        <v>382</v>
      </c>
      <c r="B182" s="142"/>
      <c r="C182" s="163" t="s">
        <v>166</v>
      </c>
      <c r="D182" s="143" t="s">
        <v>404</v>
      </c>
      <c r="E182" s="156"/>
      <c r="F182" s="150">
        <f t="shared" ref="F182:H183" si="73">SUM(F183)</f>
        <v>248.69</v>
      </c>
      <c r="G182" s="150">
        <f t="shared" si="73"/>
        <v>540.61</v>
      </c>
      <c r="H182" s="150">
        <f t="shared" si="73"/>
        <v>555.29999999999995</v>
      </c>
    </row>
    <row r="183" spans="1:8" s="144" customFormat="1" ht="20.399999999999999" customHeight="1">
      <c r="A183" s="165" t="s">
        <v>405</v>
      </c>
      <c r="B183" s="142"/>
      <c r="C183" s="163" t="s">
        <v>166</v>
      </c>
      <c r="D183" s="143" t="s">
        <v>361</v>
      </c>
      <c r="E183" s="142"/>
      <c r="F183" s="150">
        <f t="shared" si="73"/>
        <v>248.69</v>
      </c>
      <c r="G183" s="150">
        <f t="shared" si="73"/>
        <v>540.61</v>
      </c>
      <c r="H183" s="150">
        <f t="shared" si="73"/>
        <v>555.29999999999995</v>
      </c>
    </row>
    <row r="184" spans="1:8" s="144" customFormat="1" ht="60" customHeight="1">
      <c r="A184" s="165" t="s">
        <v>406</v>
      </c>
      <c r="B184" s="142"/>
      <c r="C184" s="163" t="s">
        <v>166</v>
      </c>
      <c r="D184" s="143" t="s">
        <v>362</v>
      </c>
      <c r="E184" s="142"/>
      <c r="F184" s="150">
        <f>F185</f>
        <v>248.69</v>
      </c>
      <c r="G184" s="150">
        <f t="shared" ref="G184:H184" si="74">G185</f>
        <v>540.61</v>
      </c>
      <c r="H184" s="150">
        <f t="shared" si="74"/>
        <v>555.29999999999995</v>
      </c>
    </row>
    <row r="185" spans="1:8" s="149" customFormat="1" ht="34.200000000000003" customHeight="1">
      <c r="A185" s="164" t="s">
        <v>463</v>
      </c>
      <c r="B185" s="147"/>
      <c r="C185" s="162" t="s">
        <v>166</v>
      </c>
      <c r="D185" s="168" t="s">
        <v>362</v>
      </c>
      <c r="E185" s="147">
        <v>200</v>
      </c>
      <c r="F185" s="154">
        <v>248.69</v>
      </c>
      <c r="G185" s="154">
        <v>540.61</v>
      </c>
      <c r="H185" s="154">
        <v>555.29999999999995</v>
      </c>
    </row>
    <row r="186" spans="1:8" s="144" customFormat="1" ht="59.4" customHeight="1">
      <c r="A186" s="175" t="s">
        <v>444</v>
      </c>
      <c r="B186" s="142"/>
      <c r="C186" s="163" t="s">
        <v>166</v>
      </c>
      <c r="D186" s="143" t="s">
        <v>174</v>
      </c>
      <c r="E186" s="142"/>
      <c r="F186" s="150">
        <f t="shared" ref="F186:H188" si="75">SUM(F187)</f>
        <v>11511.88</v>
      </c>
      <c r="G186" s="150">
        <f t="shared" si="75"/>
        <v>300</v>
      </c>
      <c r="H186" s="150">
        <f t="shared" si="75"/>
        <v>300</v>
      </c>
    </row>
    <row r="187" spans="1:8" s="144" customFormat="1">
      <c r="A187" s="141" t="s">
        <v>363</v>
      </c>
      <c r="B187" s="142"/>
      <c r="C187" s="163" t="s">
        <v>166</v>
      </c>
      <c r="D187" s="143" t="s">
        <v>347</v>
      </c>
      <c r="E187" s="142"/>
      <c r="F187" s="150">
        <f t="shared" si="75"/>
        <v>11511.88</v>
      </c>
      <c r="G187" s="150">
        <f t="shared" ref="G187:H188" si="76">SUM(G188)</f>
        <v>300</v>
      </c>
      <c r="H187" s="150">
        <f t="shared" si="76"/>
        <v>300</v>
      </c>
    </row>
    <row r="188" spans="1:8" s="144" customFormat="1" ht="23.4" customHeight="1">
      <c r="A188" s="165" t="s">
        <v>348</v>
      </c>
      <c r="B188" s="142"/>
      <c r="C188" s="163" t="s">
        <v>166</v>
      </c>
      <c r="D188" s="143" t="s">
        <v>349</v>
      </c>
      <c r="E188" s="142"/>
      <c r="F188" s="150">
        <f t="shared" si="75"/>
        <v>11511.88</v>
      </c>
      <c r="G188" s="150">
        <f t="shared" si="76"/>
        <v>300</v>
      </c>
      <c r="H188" s="150">
        <f t="shared" si="76"/>
        <v>300</v>
      </c>
    </row>
    <row r="189" spans="1:8" s="144" customFormat="1" ht="24" customHeight="1">
      <c r="A189" s="165" t="s">
        <v>407</v>
      </c>
      <c r="B189" s="142"/>
      <c r="C189" s="163" t="s">
        <v>166</v>
      </c>
      <c r="D189" s="143" t="s">
        <v>350</v>
      </c>
      <c r="E189" s="142"/>
      <c r="F189" s="150">
        <f>F190</f>
        <v>11511.88</v>
      </c>
      <c r="G189" s="150">
        <f t="shared" ref="G189:H189" si="77">G190</f>
        <v>300</v>
      </c>
      <c r="H189" s="150">
        <f t="shared" si="77"/>
        <v>300</v>
      </c>
    </row>
    <row r="190" spans="1:8" s="149" customFormat="1" ht="34.200000000000003" customHeight="1">
      <c r="A190" s="164" t="s">
        <v>463</v>
      </c>
      <c r="B190" s="147"/>
      <c r="C190" s="162" t="s">
        <v>166</v>
      </c>
      <c r="D190" s="152" t="s">
        <v>350</v>
      </c>
      <c r="E190" s="147">
        <v>200</v>
      </c>
      <c r="F190" s="151">
        <v>11511.88</v>
      </c>
      <c r="G190" s="151">
        <v>300</v>
      </c>
      <c r="H190" s="151">
        <v>300</v>
      </c>
    </row>
    <row r="191" spans="1:8" s="144" customFormat="1" ht="108.6" customHeight="1">
      <c r="A191" s="165" t="s">
        <v>448</v>
      </c>
      <c r="B191" s="142"/>
      <c r="C191" s="163" t="s">
        <v>166</v>
      </c>
      <c r="D191" s="143" t="s">
        <v>408</v>
      </c>
      <c r="E191" s="142"/>
      <c r="F191" s="150">
        <f t="shared" ref="F191:H193" si="78">SUM(F192)</f>
        <v>91.2</v>
      </c>
      <c r="G191" s="150">
        <f t="shared" ref="G191:H192" si="79">SUM(G192)</f>
        <v>87</v>
      </c>
      <c r="H191" s="150">
        <f t="shared" si="79"/>
        <v>84</v>
      </c>
    </row>
    <row r="192" spans="1:8" s="144" customFormat="1" ht="15" customHeight="1">
      <c r="A192" s="141" t="s">
        <v>398</v>
      </c>
      <c r="B192" s="142"/>
      <c r="C192" s="163" t="s">
        <v>166</v>
      </c>
      <c r="D192" s="143" t="s">
        <v>409</v>
      </c>
      <c r="E192" s="142"/>
      <c r="F192" s="150">
        <f t="shared" si="78"/>
        <v>91.2</v>
      </c>
      <c r="G192" s="150">
        <f t="shared" si="79"/>
        <v>87</v>
      </c>
      <c r="H192" s="150">
        <f t="shared" si="79"/>
        <v>84</v>
      </c>
    </row>
    <row r="193" spans="1:8" s="144" customFormat="1" ht="82.8" customHeight="1">
      <c r="A193" s="165" t="s">
        <v>432</v>
      </c>
      <c r="B193" s="142"/>
      <c r="C193" s="163" t="s">
        <v>166</v>
      </c>
      <c r="D193" s="143" t="s">
        <v>410</v>
      </c>
      <c r="E193" s="142"/>
      <c r="F193" s="150">
        <f t="shared" si="78"/>
        <v>91.2</v>
      </c>
      <c r="G193" s="150">
        <f t="shared" si="78"/>
        <v>87</v>
      </c>
      <c r="H193" s="150">
        <f t="shared" si="78"/>
        <v>84</v>
      </c>
    </row>
    <row r="194" spans="1:8" s="144" customFormat="1" ht="36.6" customHeight="1">
      <c r="A194" s="165" t="s">
        <v>411</v>
      </c>
      <c r="B194" s="142"/>
      <c r="C194" s="163" t="s">
        <v>166</v>
      </c>
      <c r="D194" s="143" t="s">
        <v>412</v>
      </c>
      <c r="E194" s="142"/>
      <c r="F194" s="150">
        <f>F195</f>
        <v>91.2</v>
      </c>
      <c r="G194" s="150">
        <f t="shared" ref="G194:H194" si="80">G195</f>
        <v>87</v>
      </c>
      <c r="H194" s="150">
        <f t="shared" si="80"/>
        <v>84</v>
      </c>
    </row>
    <row r="195" spans="1:8" s="149" customFormat="1" ht="37.200000000000003" customHeight="1">
      <c r="A195" s="164" t="s">
        <v>463</v>
      </c>
      <c r="B195" s="147"/>
      <c r="C195" s="162" t="s">
        <v>166</v>
      </c>
      <c r="D195" s="152" t="s">
        <v>412</v>
      </c>
      <c r="E195" s="147">
        <v>200</v>
      </c>
      <c r="F195" s="151">
        <v>91.2</v>
      </c>
      <c r="G195" s="151">
        <v>87</v>
      </c>
      <c r="H195" s="151">
        <v>84</v>
      </c>
    </row>
    <row r="196" spans="1:8" s="149" customFormat="1" ht="98.4" customHeight="1">
      <c r="A196" s="176" t="s">
        <v>445</v>
      </c>
      <c r="B196" s="147"/>
      <c r="C196" s="163" t="s">
        <v>166</v>
      </c>
      <c r="D196" s="143" t="s">
        <v>421</v>
      </c>
      <c r="E196" s="147"/>
      <c r="F196" s="150">
        <f>SUM(F198)</f>
        <v>1052.6300000000001</v>
      </c>
      <c r="G196" s="150">
        <f>SUM(G198)</f>
        <v>0</v>
      </c>
      <c r="H196" s="150">
        <f>SUM(H198)</f>
        <v>0</v>
      </c>
    </row>
    <row r="197" spans="1:8" s="149" customFormat="1">
      <c r="A197" s="141" t="s">
        <v>323</v>
      </c>
      <c r="B197" s="147"/>
      <c r="C197" s="163" t="s">
        <v>166</v>
      </c>
      <c r="D197" s="143" t="s">
        <v>422</v>
      </c>
      <c r="E197" s="147"/>
      <c r="F197" s="150">
        <f t="shared" ref="F197:H198" si="81">SUM(F198)</f>
        <v>1052.6300000000001</v>
      </c>
      <c r="G197" s="150">
        <f t="shared" si="81"/>
        <v>0</v>
      </c>
      <c r="H197" s="150">
        <f t="shared" si="81"/>
        <v>0</v>
      </c>
    </row>
    <row r="198" spans="1:8" s="149" customFormat="1" ht="48" customHeight="1">
      <c r="A198" s="165" t="s">
        <v>424</v>
      </c>
      <c r="B198" s="147"/>
      <c r="C198" s="163" t="s">
        <v>166</v>
      </c>
      <c r="D198" s="143" t="s">
        <v>423</v>
      </c>
      <c r="E198" s="147"/>
      <c r="F198" s="150">
        <f t="shared" si="81"/>
        <v>1052.6300000000001</v>
      </c>
      <c r="G198" s="150">
        <f t="shared" si="81"/>
        <v>0</v>
      </c>
      <c r="H198" s="150">
        <f t="shared" si="81"/>
        <v>0</v>
      </c>
    </row>
    <row r="199" spans="1:8" s="144" customFormat="1" ht="35.4" customHeight="1">
      <c r="A199" s="165" t="s">
        <v>416</v>
      </c>
      <c r="B199" s="142"/>
      <c r="C199" s="163" t="s">
        <v>166</v>
      </c>
      <c r="D199" s="143" t="s">
        <v>418</v>
      </c>
      <c r="E199" s="142"/>
      <c r="F199" s="150">
        <f>F200</f>
        <v>1052.6300000000001</v>
      </c>
      <c r="G199" s="150">
        <f t="shared" ref="G199:H199" si="82">G200</f>
        <v>0</v>
      </c>
      <c r="H199" s="150">
        <f t="shared" si="82"/>
        <v>0</v>
      </c>
    </row>
    <row r="200" spans="1:8" s="149" customFormat="1" ht="34.200000000000003">
      <c r="A200" s="164" t="s">
        <v>463</v>
      </c>
      <c r="B200" s="147"/>
      <c r="C200" s="162" t="s">
        <v>166</v>
      </c>
      <c r="D200" s="152" t="s">
        <v>418</v>
      </c>
      <c r="E200" s="147">
        <v>200</v>
      </c>
      <c r="F200" s="147">
        <v>1052.6300000000001</v>
      </c>
      <c r="G200" s="151">
        <v>0</v>
      </c>
      <c r="H200" s="151">
        <v>0</v>
      </c>
    </row>
    <row r="201" spans="1:8" s="144" customFormat="1" ht="26.4" customHeight="1">
      <c r="A201" s="176" t="s">
        <v>79</v>
      </c>
      <c r="B201" s="142"/>
      <c r="C201" s="163" t="s">
        <v>166</v>
      </c>
      <c r="D201" s="143" t="s">
        <v>54</v>
      </c>
      <c r="E201" s="142"/>
      <c r="F201" s="150">
        <f t="shared" ref="F201:H201" si="83">SUM(F202)</f>
        <v>3447.58</v>
      </c>
      <c r="G201" s="150">
        <f t="shared" si="83"/>
        <v>10.199999999999999</v>
      </c>
      <c r="H201" s="150">
        <f t="shared" si="83"/>
        <v>22.2</v>
      </c>
    </row>
    <row r="202" spans="1:8" s="144" customFormat="1">
      <c r="A202" s="141" t="s">
        <v>21</v>
      </c>
      <c r="B202" s="142"/>
      <c r="C202" s="163" t="s">
        <v>166</v>
      </c>
      <c r="D202" s="145" t="s">
        <v>80</v>
      </c>
      <c r="E202" s="142"/>
      <c r="F202" s="150">
        <f t="shared" ref="F202:H202" si="84">F203</f>
        <v>3447.58</v>
      </c>
      <c r="G202" s="150">
        <f t="shared" si="84"/>
        <v>10.199999999999999</v>
      </c>
      <c r="H202" s="150">
        <f t="shared" si="84"/>
        <v>22.2</v>
      </c>
    </row>
    <row r="203" spans="1:8" s="144" customFormat="1" ht="13.2" customHeight="1">
      <c r="A203" s="141" t="s">
        <v>21</v>
      </c>
      <c r="B203" s="142"/>
      <c r="C203" s="163" t="s">
        <v>166</v>
      </c>
      <c r="D203" s="145" t="s">
        <v>81</v>
      </c>
      <c r="E203" s="142"/>
      <c r="F203" s="192">
        <f>F204+F214</f>
        <v>3447.58</v>
      </c>
      <c r="G203" s="192">
        <f>G204+G214</f>
        <v>10.199999999999999</v>
      </c>
      <c r="H203" s="192">
        <f>H204+H214</f>
        <v>22.2</v>
      </c>
    </row>
    <row r="204" spans="1:8" s="144" customFormat="1" ht="26.4" customHeight="1">
      <c r="A204" s="175" t="s">
        <v>433</v>
      </c>
      <c r="B204" s="142"/>
      <c r="C204" s="163" t="s">
        <v>166</v>
      </c>
      <c r="D204" s="143" t="s">
        <v>187</v>
      </c>
      <c r="E204" s="142"/>
      <c r="F204" s="150">
        <f>F205+F206+F208+F210+F212</f>
        <v>3105.1099999999997</v>
      </c>
      <c r="G204" s="150">
        <f t="shared" ref="G204:H204" si="85">G205+G206+G208+G210+G212</f>
        <v>10.199999999999999</v>
      </c>
      <c r="H204" s="150">
        <f t="shared" si="85"/>
        <v>22.2</v>
      </c>
    </row>
    <row r="205" spans="1:8" s="185" customFormat="1" ht="34.200000000000003">
      <c r="A205" s="164" t="s">
        <v>463</v>
      </c>
      <c r="B205" s="166"/>
      <c r="C205" s="167" t="s">
        <v>166</v>
      </c>
      <c r="D205" s="168" t="s">
        <v>187</v>
      </c>
      <c r="E205" s="166">
        <v>200</v>
      </c>
      <c r="F205" s="154">
        <v>1387.11</v>
      </c>
      <c r="G205" s="154">
        <v>0</v>
      </c>
      <c r="H205" s="154">
        <v>12</v>
      </c>
    </row>
    <row r="206" spans="1:8" s="149" customFormat="1">
      <c r="A206" s="173" t="s">
        <v>372</v>
      </c>
      <c r="B206" s="147"/>
      <c r="C206" s="163" t="s">
        <v>166</v>
      </c>
      <c r="D206" s="143" t="s">
        <v>187</v>
      </c>
      <c r="E206" s="142"/>
      <c r="F206" s="150">
        <f t="shared" ref="F206:H210" si="86">SUM(F207)</f>
        <v>1550</v>
      </c>
      <c r="G206" s="150">
        <f t="shared" si="86"/>
        <v>0</v>
      </c>
      <c r="H206" s="150">
        <f t="shared" si="86"/>
        <v>0</v>
      </c>
    </row>
    <row r="207" spans="1:8" s="149" customFormat="1" ht="34.200000000000003">
      <c r="A207" s="164" t="s">
        <v>463</v>
      </c>
      <c r="B207" s="147"/>
      <c r="C207" s="162" t="s">
        <v>166</v>
      </c>
      <c r="D207" s="152" t="s">
        <v>187</v>
      </c>
      <c r="E207" s="147">
        <v>200</v>
      </c>
      <c r="F207" s="151">
        <v>1550</v>
      </c>
      <c r="G207" s="151">
        <v>0</v>
      </c>
      <c r="H207" s="151">
        <v>0</v>
      </c>
    </row>
    <row r="208" spans="1:8" s="149" customFormat="1" ht="24">
      <c r="A208" s="173" t="s">
        <v>455</v>
      </c>
      <c r="B208" s="147"/>
      <c r="C208" s="163" t="s">
        <v>166</v>
      </c>
      <c r="D208" s="143" t="s">
        <v>456</v>
      </c>
      <c r="E208" s="142"/>
      <c r="F208" s="150">
        <f t="shared" si="86"/>
        <v>138</v>
      </c>
      <c r="G208" s="150">
        <f t="shared" si="86"/>
        <v>0</v>
      </c>
      <c r="H208" s="150">
        <f t="shared" si="86"/>
        <v>0</v>
      </c>
    </row>
    <row r="209" spans="1:8" s="149" customFormat="1" ht="34.200000000000003">
      <c r="A209" s="164" t="s">
        <v>463</v>
      </c>
      <c r="B209" s="147"/>
      <c r="C209" s="162" t="s">
        <v>166</v>
      </c>
      <c r="D209" s="152" t="s">
        <v>456</v>
      </c>
      <c r="E209" s="147">
        <v>200</v>
      </c>
      <c r="F209" s="151">
        <v>138</v>
      </c>
      <c r="G209" s="151">
        <v>0</v>
      </c>
      <c r="H209" s="151">
        <v>0</v>
      </c>
    </row>
    <row r="210" spans="1:8" s="149" customFormat="1">
      <c r="A210" s="173" t="s">
        <v>414</v>
      </c>
      <c r="B210" s="147"/>
      <c r="C210" s="163" t="s">
        <v>166</v>
      </c>
      <c r="D210" s="143" t="s">
        <v>187</v>
      </c>
      <c r="E210" s="142"/>
      <c r="F210" s="150">
        <f t="shared" si="86"/>
        <v>0</v>
      </c>
      <c r="G210" s="150">
        <f t="shared" si="86"/>
        <v>4</v>
      </c>
      <c r="H210" s="150">
        <f t="shared" si="86"/>
        <v>4</v>
      </c>
    </row>
    <row r="211" spans="1:8" s="149" customFormat="1">
      <c r="A211" s="164" t="s">
        <v>466</v>
      </c>
      <c r="B211" s="147"/>
      <c r="C211" s="162" t="s">
        <v>166</v>
      </c>
      <c r="D211" s="152" t="s">
        <v>187</v>
      </c>
      <c r="E211" s="147">
        <v>800</v>
      </c>
      <c r="F211" s="151">
        <v>0</v>
      </c>
      <c r="G211" s="151">
        <v>4</v>
      </c>
      <c r="H211" s="151">
        <v>4</v>
      </c>
    </row>
    <row r="212" spans="1:8" s="144" customFormat="1">
      <c r="A212" s="141" t="s">
        <v>413</v>
      </c>
      <c r="B212" s="142"/>
      <c r="C212" s="160" t="s">
        <v>166</v>
      </c>
      <c r="D212" s="145" t="s">
        <v>187</v>
      </c>
      <c r="E212" s="142"/>
      <c r="F212" s="150">
        <f>SUM(F213)</f>
        <v>30</v>
      </c>
      <c r="G212" s="150">
        <f t="shared" ref="G212:H212" si="87">SUM(G213)</f>
        <v>6.2</v>
      </c>
      <c r="H212" s="150">
        <f t="shared" si="87"/>
        <v>6.2</v>
      </c>
    </row>
    <row r="213" spans="1:8" s="185" customFormat="1">
      <c r="A213" s="164" t="s">
        <v>466</v>
      </c>
      <c r="B213" s="166"/>
      <c r="C213" s="167" t="s">
        <v>166</v>
      </c>
      <c r="D213" s="168" t="s">
        <v>187</v>
      </c>
      <c r="E213" s="166">
        <v>800</v>
      </c>
      <c r="F213" s="154">
        <v>30</v>
      </c>
      <c r="G213" s="154">
        <v>6.2</v>
      </c>
      <c r="H213" s="154">
        <v>6.2</v>
      </c>
    </row>
    <row r="214" spans="1:8" s="144" customFormat="1" ht="25.2" customHeight="1">
      <c r="A214" s="165" t="s">
        <v>415</v>
      </c>
      <c r="B214" s="142"/>
      <c r="C214" s="163" t="s">
        <v>166</v>
      </c>
      <c r="D214" s="143" t="s">
        <v>417</v>
      </c>
      <c r="E214" s="142"/>
      <c r="F214" s="150">
        <f>F215</f>
        <v>342.47</v>
      </c>
      <c r="G214" s="150">
        <f t="shared" ref="G214:H214" si="88">G215</f>
        <v>0</v>
      </c>
      <c r="H214" s="150">
        <f t="shared" si="88"/>
        <v>0</v>
      </c>
    </row>
    <row r="215" spans="1:8" s="149" customFormat="1" ht="34.200000000000003">
      <c r="A215" s="164" t="s">
        <v>463</v>
      </c>
      <c r="B215" s="147"/>
      <c r="C215" s="162" t="s">
        <v>166</v>
      </c>
      <c r="D215" s="152" t="s">
        <v>417</v>
      </c>
      <c r="E215" s="147">
        <v>200</v>
      </c>
      <c r="F215" s="151">
        <v>342.47</v>
      </c>
      <c r="G215" s="151">
        <v>0</v>
      </c>
      <c r="H215" s="151">
        <v>0</v>
      </c>
    </row>
    <row r="216" spans="1:8" s="144" customFormat="1">
      <c r="A216" s="141" t="s">
        <v>419</v>
      </c>
      <c r="B216" s="142"/>
      <c r="C216" s="163" t="s">
        <v>310</v>
      </c>
      <c r="D216" s="143"/>
      <c r="E216" s="142"/>
      <c r="F216" s="150">
        <f t="shared" ref="F216:H220" si="89">SUM(F217)</f>
        <v>80</v>
      </c>
      <c r="G216" s="150">
        <f t="shared" si="89"/>
        <v>0</v>
      </c>
      <c r="H216" s="150">
        <f t="shared" si="89"/>
        <v>0</v>
      </c>
    </row>
    <row r="217" spans="1:8" s="144" customFormat="1">
      <c r="A217" s="141" t="s">
        <v>312</v>
      </c>
      <c r="B217" s="142"/>
      <c r="C217" s="163" t="s">
        <v>310</v>
      </c>
      <c r="D217" s="143" t="s">
        <v>368</v>
      </c>
      <c r="E217" s="142"/>
      <c r="F217" s="150">
        <f t="shared" si="89"/>
        <v>80</v>
      </c>
      <c r="G217" s="150">
        <f t="shared" si="89"/>
        <v>0</v>
      </c>
      <c r="H217" s="150">
        <f t="shared" si="89"/>
        <v>0</v>
      </c>
    </row>
    <row r="218" spans="1:8" s="144" customFormat="1" ht="63" customHeight="1">
      <c r="A218" s="165" t="s">
        <v>447</v>
      </c>
      <c r="B218" s="142"/>
      <c r="C218" s="163" t="s">
        <v>310</v>
      </c>
      <c r="D218" s="143" t="s">
        <v>195</v>
      </c>
      <c r="E218" s="142"/>
      <c r="F218" s="150">
        <f t="shared" si="89"/>
        <v>80</v>
      </c>
      <c r="G218" s="150">
        <f t="shared" si="89"/>
        <v>0</v>
      </c>
      <c r="H218" s="150">
        <f t="shared" si="89"/>
        <v>0</v>
      </c>
    </row>
    <row r="219" spans="1:8" s="144" customFormat="1" ht="15" customHeight="1">
      <c r="A219" s="141" t="s">
        <v>323</v>
      </c>
      <c r="B219" s="142"/>
      <c r="C219" s="163" t="s">
        <v>310</v>
      </c>
      <c r="D219" s="143" t="s">
        <v>341</v>
      </c>
      <c r="E219" s="142"/>
      <c r="F219" s="150">
        <f t="shared" si="89"/>
        <v>80</v>
      </c>
      <c r="G219" s="150">
        <f t="shared" si="89"/>
        <v>0</v>
      </c>
      <c r="H219" s="150">
        <f t="shared" si="89"/>
        <v>0</v>
      </c>
    </row>
    <row r="220" spans="1:8" s="144" customFormat="1" ht="60" customHeight="1">
      <c r="A220" s="165" t="s">
        <v>420</v>
      </c>
      <c r="B220" s="142"/>
      <c r="C220" s="163" t="s">
        <v>310</v>
      </c>
      <c r="D220" s="143" t="s">
        <v>261</v>
      </c>
      <c r="E220" s="142"/>
      <c r="F220" s="150">
        <f t="shared" si="89"/>
        <v>80</v>
      </c>
      <c r="G220" s="150">
        <f t="shared" si="89"/>
        <v>0</v>
      </c>
      <c r="H220" s="150">
        <f t="shared" si="89"/>
        <v>0</v>
      </c>
    </row>
    <row r="221" spans="1:8" s="144" customFormat="1" ht="35.4" customHeight="1">
      <c r="A221" s="165" t="s">
        <v>309</v>
      </c>
      <c r="B221" s="142"/>
      <c r="C221" s="163" t="s">
        <v>310</v>
      </c>
      <c r="D221" s="143" t="s">
        <v>311</v>
      </c>
      <c r="E221" s="142"/>
      <c r="F221" s="150">
        <f>F222</f>
        <v>80</v>
      </c>
      <c r="G221" s="150">
        <f t="shared" ref="G221:H221" si="90">G222</f>
        <v>0</v>
      </c>
      <c r="H221" s="150">
        <f t="shared" si="90"/>
        <v>0</v>
      </c>
    </row>
    <row r="222" spans="1:8" s="149" customFormat="1" ht="33" customHeight="1">
      <c r="A222" s="164" t="s">
        <v>197</v>
      </c>
      <c r="B222" s="147"/>
      <c r="C222" s="167" t="s">
        <v>310</v>
      </c>
      <c r="D222" s="152" t="s">
        <v>311</v>
      </c>
      <c r="E222" s="147">
        <v>600</v>
      </c>
      <c r="F222" s="151">
        <v>80</v>
      </c>
      <c r="G222" s="151">
        <v>0</v>
      </c>
      <c r="H222" s="151">
        <v>0</v>
      </c>
    </row>
    <row r="223" spans="1:8" s="144" customFormat="1" ht="12.6" customHeight="1">
      <c r="A223" s="141" t="s">
        <v>191</v>
      </c>
      <c r="B223" s="142"/>
      <c r="C223" s="160" t="s">
        <v>192</v>
      </c>
      <c r="D223" s="145"/>
      <c r="E223" s="142"/>
      <c r="F223" s="150">
        <f t="shared" ref="F223:H224" si="91">SUM(F224)</f>
        <v>10025.540000000001</v>
      </c>
      <c r="G223" s="150">
        <f t="shared" si="91"/>
        <v>904.9</v>
      </c>
      <c r="H223" s="150">
        <f t="shared" si="91"/>
        <v>804.9</v>
      </c>
    </row>
    <row r="224" spans="1:8" s="144" customFormat="1">
      <c r="A224" s="141" t="s">
        <v>352</v>
      </c>
      <c r="B224" s="142"/>
      <c r="C224" s="160" t="s">
        <v>194</v>
      </c>
      <c r="D224" s="143" t="s">
        <v>368</v>
      </c>
      <c r="E224" s="142"/>
      <c r="F224" s="150">
        <f t="shared" si="91"/>
        <v>10025.540000000001</v>
      </c>
      <c r="G224" s="150">
        <f t="shared" si="91"/>
        <v>904.9</v>
      </c>
      <c r="H224" s="150">
        <f t="shared" si="91"/>
        <v>804.9</v>
      </c>
    </row>
    <row r="225" spans="1:8" s="144" customFormat="1" ht="60" customHeight="1">
      <c r="A225" s="165" t="s">
        <v>447</v>
      </c>
      <c r="B225" s="142"/>
      <c r="C225" s="163" t="s">
        <v>194</v>
      </c>
      <c r="D225" s="143" t="s">
        <v>195</v>
      </c>
      <c r="E225" s="142"/>
      <c r="F225" s="150">
        <f>SUM(F226)</f>
        <v>10025.540000000001</v>
      </c>
      <c r="G225" s="150">
        <f t="shared" ref="G225:H226" si="92">SUM(G226)</f>
        <v>904.9</v>
      </c>
      <c r="H225" s="150">
        <f t="shared" si="92"/>
        <v>804.9</v>
      </c>
    </row>
    <row r="226" spans="1:8" s="157" customFormat="1" ht="15" customHeight="1">
      <c r="A226" s="141" t="s">
        <v>323</v>
      </c>
      <c r="B226" s="156"/>
      <c r="C226" s="163" t="s">
        <v>194</v>
      </c>
      <c r="D226" s="143" t="s">
        <v>341</v>
      </c>
      <c r="E226" s="156"/>
      <c r="F226" s="150">
        <f>SUM(F227)</f>
        <v>10025.540000000001</v>
      </c>
      <c r="G226" s="150">
        <f t="shared" si="92"/>
        <v>904.9</v>
      </c>
      <c r="H226" s="150">
        <f t="shared" si="92"/>
        <v>804.9</v>
      </c>
    </row>
    <row r="227" spans="1:8" s="144" customFormat="1" ht="60" customHeight="1">
      <c r="A227" s="165" t="s">
        <v>260</v>
      </c>
      <c r="B227" s="142"/>
      <c r="C227" s="163" t="s">
        <v>194</v>
      </c>
      <c r="D227" s="143" t="s">
        <v>261</v>
      </c>
      <c r="E227" s="142"/>
      <c r="F227" s="150">
        <f>F228+F229+F232+F233</f>
        <v>10025.540000000001</v>
      </c>
      <c r="G227" s="150">
        <f t="shared" ref="G227:H227" si="93">G228+G229+G233</f>
        <v>904.9</v>
      </c>
      <c r="H227" s="150">
        <f t="shared" si="93"/>
        <v>804.9</v>
      </c>
    </row>
    <row r="228" spans="1:8" s="149" customFormat="1" ht="37.200000000000003" customHeight="1">
      <c r="A228" s="164" t="s">
        <v>197</v>
      </c>
      <c r="B228" s="147"/>
      <c r="C228" s="162" t="s">
        <v>194</v>
      </c>
      <c r="D228" s="168" t="s">
        <v>262</v>
      </c>
      <c r="E228" s="147">
        <v>600</v>
      </c>
      <c r="F228" s="151">
        <v>178.65</v>
      </c>
      <c r="G228" s="151">
        <v>245.1</v>
      </c>
      <c r="H228" s="151">
        <v>95.1</v>
      </c>
    </row>
    <row r="229" spans="1:8" s="144" customFormat="1" ht="48" customHeight="1">
      <c r="A229" s="165" t="s">
        <v>425</v>
      </c>
      <c r="B229" s="142"/>
      <c r="C229" s="163" t="s">
        <v>194</v>
      </c>
      <c r="D229" s="143" t="s">
        <v>426</v>
      </c>
      <c r="E229" s="142"/>
      <c r="F229" s="150">
        <f>F230</f>
        <v>7761.35</v>
      </c>
      <c r="G229" s="150">
        <f t="shared" ref="G229:H229" si="94">G230</f>
        <v>0</v>
      </c>
      <c r="H229" s="150">
        <f t="shared" si="94"/>
        <v>0</v>
      </c>
    </row>
    <row r="230" spans="1:8" s="149" customFormat="1" ht="38.4" customHeight="1">
      <c r="A230" s="164" t="s">
        <v>197</v>
      </c>
      <c r="B230" s="147"/>
      <c r="C230" s="162" t="s">
        <v>194</v>
      </c>
      <c r="D230" s="152" t="s">
        <v>426</v>
      </c>
      <c r="E230" s="147">
        <v>600</v>
      </c>
      <c r="F230" s="147">
        <v>7761.35</v>
      </c>
      <c r="G230" s="151">
        <v>0</v>
      </c>
      <c r="H230" s="151">
        <v>0</v>
      </c>
    </row>
    <row r="231" spans="1:8" s="149" customFormat="1" ht="43.8" customHeight="1">
      <c r="A231" s="218" t="s">
        <v>473</v>
      </c>
      <c r="B231" s="147"/>
      <c r="C231" s="163" t="s">
        <v>194</v>
      </c>
      <c r="D231" s="143" t="s">
        <v>472</v>
      </c>
      <c r="E231" s="142">
        <v>600</v>
      </c>
      <c r="F231" s="142">
        <v>235.34</v>
      </c>
      <c r="G231" s="150">
        <v>0</v>
      </c>
      <c r="H231" s="150">
        <v>0</v>
      </c>
    </row>
    <row r="232" spans="1:8" s="185" customFormat="1" ht="33" customHeight="1">
      <c r="A232" s="229" t="s">
        <v>474</v>
      </c>
      <c r="B232" s="166"/>
      <c r="C232" s="167" t="s">
        <v>194</v>
      </c>
      <c r="D232" s="168" t="s">
        <v>472</v>
      </c>
      <c r="E232" s="166">
        <v>600</v>
      </c>
      <c r="F232" s="166">
        <v>235.34</v>
      </c>
      <c r="G232" s="154">
        <v>0</v>
      </c>
      <c r="H232" s="154">
        <v>0</v>
      </c>
    </row>
    <row r="233" spans="1:8" s="144" customFormat="1" ht="96" customHeight="1">
      <c r="A233" s="165" t="s">
        <v>434</v>
      </c>
      <c r="B233" s="142"/>
      <c r="C233" s="163" t="s">
        <v>194</v>
      </c>
      <c r="D233" s="143" t="s">
        <v>263</v>
      </c>
      <c r="E233" s="142"/>
      <c r="F233" s="150">
        <f>F234</f>
        <v>1850.2</v>
      </c>
      <c r="G233" s="150">
        <f t="shared" ref="G233:H233" si="95">G234</f>
        <v>659.8</v>
      </c>
      <c r="H233" s="150">
        <f t="shared" si="95"/>
        <v>709.8</v>
      </c>
    </row>
    <row r="234" spans="1:8" s="149" customFormat="1" ht="34.799999999999997" customHeight="1">
      <c r="A234" s="164" t="s">
        <v>197</v>
      </c>
      <c r="B234" s="147"/>
      <c r="C234" s="162" t="s">
        <v>194</v>
      </c>
      <c r="D234" s="152" t="s">
        <v>263</v>
      </c>
      <c r="E234" s="147">
        <v>600</v>
      </c>
      <c r="F234" s="151">
        <v>1850.2</v>
      </c>
      <c r="G234" s="151">
        <v>659.8</v>
      </c>
      <c r="H234" s="147">
        <v>709.8</v>
      </c>
    </row>
    <row r="235" spans="1:8" s="144" customFormat="1" ht="17.399999999999999" customHeight="1">
      <c r="A235" s="141" t="s">
        <v>203</v>
      </c>
      <c r="B235" s="142"/>
      <c r="C235" s="160">
        <v>1000</v>
      </c>
      <c r="D235" s="145"/>
      <c r="E235" s="142"/>
      <c r="F235" s="155">
        <f>F236+F241</f>
        <v>4470.5</v>
      </c>
      <c r="G235" s="155">
        <f>G236+G241</f>
        <v>3498.51</v>
      </c>
      <c r="H235" s="155">
        <f>H236+H241</f>
        <v>949.4</v>
      </c>
    </row>
    <row r="236" spans="1:8" s="144" customFormat="1" ht="13.8" customHeight="1">
      <c r="A236" s="141" t="s">
        <v>205</v>
      </c>
      <c r="B236" s="142"/>
      <c r="C236" s="160">
        <v>1001</v>
      </c>
      <c r="D236" s="143" t="s">
        <v>368</v>
      </c>
      <c r="E236" s="142"/>
      <c r="F236" s="155">
        <v>1492.7</v>
      </c>
      <c r="G236" s="150">
        <v>948.5</v>
      </c>
      <c r="H236" s="150">
        <v>949.4</v>
      </c>
    </row>
    <row r="237" spans="1:8" s="144" customFormat="1" ht="25.8" customHeight="1">
      <c r="A237" s="141" t="s">
        <v>79</v>
      </c>
      <c r="B237" s="142"/>
      <c r="C237" s="163">
        <v>1001</v>
      </c>
      <c r="D237" s="143" t="s">
        <v>54</v>
      </c>
      <c r="E237" s="142"/>
      <c r="F237" s="150">
        <f t="shared" ref="F237:H238" si="96">SUM(F238)</f>
        <v>1492.7</v>
      </c>
      <c r="G237" s="150">
        <f t="shared" si="96"/>
        <v>948.5</v>
      </c>
      <c r="H237" s="150">
        <f t="shared" si="96"/>
        <v>949.4</v>
      </c>
    </row>
    <row r="238" spans="1:8" s="144" customFormat="1" ht="13.2" customHeight="1">
      <c r="A238" s="141" t="s">
        <v>21</v>
      </c>
      <c r="B238" s="142"/>
      <c r="C238" s="163">
        <v>1001</v>
      </c>
      <c r="D238" s="143" t="s">
        <v>80</v>
      </c>
      <c r="E238" s="142"/>
      <c r="F238" s="150">
        <f t="shared" si="96"/>
        <v>1492.7</v>
      </c>
      <c r="G238" s="150">
        <f t="shared" si="96"/>
        <v>948.5</v>
      </c>
      <c r="H238" s="150">
        <f t="shared" si="96"/>
        <v>949.4</v>
      </c>
    </row>
    <row r="239" spans="1:8" s="144" customFormat="1" ht="24">
      <c r="A239" s="141" t="s">
        <v>207</v>
      </c>
      <c r="B239" s="142"/>
      <c r="C239" s="160">
        <v>1001</v>
      </c>
      <c r="D239" s="143" t="s">
        <v>81</v>
      </c>
      <c r="E239" s="142"/>
      <c r="F239" s="150">
        <f>F240</f>
        <v>1492.7</v>
      </c>
      <c r="G239" s="150">
        <f t="shared" ref="G239:H239" si="97">G240</f>
        <v>948.5</v>
      </c>
      <c r="H239" s="150">
        <f t="shared" si="97"/>
        <v>949.4</v>
      </c>
    </row>
    <row r="240" spans="1:8" s="149" customFormat="1" ht="22.8">
      <c r="A240" s="164" t="s">
        <v>209</v>
      </c>
      <c r="B240" s="147"/>
      <c r="C240" s="162">
        <v>1001</v>
      </c>
      <c r="D240" s="152" t="s">
        <v>208</v>
      </c>
      <c r="E240" s="147">
        <v>300</v>
      </c>
      <c r="F240" s="158">
        <v>1492.7</v>
      </c>
      <c r="G240" s="151">
        <v>948.5</v>
      </c>
      <c r="H240" s="151">
        <v>949.4</v>
      </c>
    </row>
    <row r="241" spans="1:8" s="144" customFormat="1" ht="15" customHeight="1">
      <c r="A241" s="141" t="s">
        <v>427</v>
      </c>
      <c r="B241" s="142"/>
      <c r="C241" s="163">
        <v>1004</v>
      </c>
      <c r="D241" s="145"/>
      <c r="E241" s="142"/>
      <c r="F241" s="150">
        <f t="shared" ref="F241:H245" si="98">SUM(F242)</f>
        <v>2977.8</v>
      </c>
      <c r="G241" s="150">
        <f t="shared" si="98"/>
        <v>2550.0100000000002</v>
      </c>
      <c r="H241" s="150">
        <f t="shared" si="98"/>
        <v>0</v>
      </c>
    </row>
    <row r="242" spans="1:8" s="144" customFormat="1" ht="15" customHeight="1">
      <c r="A242" s="141" t="s">
        <v>427</v>
      </c>
      <c r="B242" s="142"/>
      <c r="C242" s="163">
        <v>1004</v>
      </c>
      <c r="D242" s="143" t="s">
        <v>368</v>
      </c>
      <c r="E242" s="142"/>
      <c r="F242" s="150">
        <f t="shared" si="98"/>
        <v>2977.8</v>
      </c>
      <c r="G242" s="150">
        <f t="shared" si="98"/>
        <v>2550.0100000000002</v>
      </c>
      <c r="H242" s="150">
        <f t="shared" si="98"/>
        <v>0</v>
      </c>
    </row>
    <row r="243" spans="1:8" s="149" customFormat="1" ht="72">
      <c r="A243" s="176" t="s">
        <v>446</v>
      </c>
      <c r="B243" s="147"/>
      <c r="C243" s="163">
        <v>1004</v>
      </c>
      <c r="D243" s="143" t="s">
        <v>242</v>
      </c>
      <c r="E243" s="142"/>
      <c r="F243" s="150">
        <f t="shared" si="98"/>
        <v>2977.8</v>
      </c>
      <c r="G243" s="150">
        <f t="shared" si="98"/>
        <v>2550.0100000000002</v>
      </c>
      <c r="H243" s="150">
        <f t="shared" si="98"/>
        <v>0</v>
      </c>
    </row>
    <row r="244" spans="1:8" s="144" customFormat="1">
      <c r="A244" s="141" t="s">
        <v>382</v>
      </c>
      <c r="B244" s="142"/>
      <c r="C244" s="160">
        <v>1004</v>
      </c>
      <c r="D244" s="145" t="s">
        <v>357</v>
      </c>
      <c r="E244" s="142"/>
      <c r="F244" s="150">
        <f t="shared" si="98"/>
        <v>2977.8</v>
      </c>
      <c r="G244" s="150">
        <f t="shared" si="98"/>
        <v>2550.0100000000002</v>
      </c>
      <c r="H244" s="150">
        <f t="shared" si="98"/>
        <v>0</v>
      </c>
    </row>
    <row r="245" spans="1:8" s="144" customFormat="1" ht="36.6" customHeight="1">
      <c r="A245" s="165" t="s">
        <v>428</v>
      </c>
      <c r="B245" s="142"/>
      <c r="C245" s="163">
        <v>1004</v>
      </c>
      <c r="D245" s="143" t="s">
        <v>358</v>
      </c>
      <c r="E245" s="142"/>
      <c r="F245" s="150">
        <f t="shared" si="98"/>
        <v>2977.8</v>
      </c>
      <c r="G245" s="150">
        <f t="shared" si="98"/>
        <v>2550.0100000000002</v>
      </c>
      <c r="H245" s="150">
        <f t="shared" si="98"/>
        <v>0</v>
      </c>
    </row>
    <row r="246" spans="1:8" s="144" customFormat="1" ht="24.6" customHeight="1">
      <c r="A246" s="174" t="s">
        <v>353</v>
      </c>
      <c r="B246" s="142"/>
      <c r="C246" s="163">
        <v>1004</v>
      </c>
      <c r="D246" s="143" t="s">
        <v>359</v>
      </c>
      <c r="E246" s="142"/>
      <c r="F246" s="150">
        <f>F247</f>
        <v>2977.8</v>
      </c>
      <c r="G246" s="150">
        <f t="shared" ref="G246:H246" si="99">G247</f>
        <v>2550.0100000000002</v>
      </c>
      <c r="H246" s="150">
        <f t="shared" si="99"/>
        <v>0</v>
      </c>
    </row>
    <row r="247" spans="1:8" s="149" customFormat="1" ht="23.4" customHeight="1">
      <c r="A247" s="164" t="s">
        <v>209</v>
      </c>
      <c r="B247" s="147"/>
      <c r="C247" s="162">
        <v>1004</v>
      </c>
      <c r="D247" s="152" t="s">
        <v>359</v>
      </c>
      <c r="E247" s="147">
        <v>300</v>
      </c>
      <c r="F247" s="154">
        <v>2977.8</v>
      </c>
      <c r="G247" s="158">
        <v>2550.0100000000002</v>
      </c>
      <c r="H247" s="151">
        <v>0</v>
      </c>
    </row>
    <row r="248" spans="1:8" s="144" customFormat="1">
      <c r="A248" s="141" t="s">
        <v>212</v>
      </c>
      <c r="B248" s="142"/>
      <c r="C248" s="160">
        <v>1100</v>
      </c>
      <c r="D248" s="145"/>
      <c r="E248" s="142"/>
      <c r="F248" s="150">
        <f t="shared" ref="F248:H252" si="100">SUM(F249)</f>
        <v>3122.33</v>
      </c>
      <c r="G248" s="150">
        <f t="shared" si="100"/>
        <v>900</v>
      </c>
      <c r="H248" s="150">
        <f t="shared" si="100"/>
        <v>700</v>
      </c>
    </row>
    <row r="249" spans="1:8" s="149" customFormat="1">
      <c r="A249" s="141" t="s">
        <v>214</v>
      </c>
      <c r="B249" s="147"/>
      <c r="C249" s="160">
        <v>1101</v>
      </c>
      <c r="D249" s="143" t="s">
        <v>368</v>
      </c>
      <c r="E249" s="147"/>
      <c r="F249" s="150">
        <f t="shared" si="100"/>
        <v>3122.33</v>
      </c>
      <c r="G249" s="150">
        <f t="shared" si="100"/>
        <v>900</v>
      </c>
      <c r="H249" s="150">
        <f t="shared" si="100"/>
        <v>700</v>
      </c>
    </row>
    <row r="250" spans="1:8" s="144" customFormat="1" ht="24">
      <c r="A250" s="141" t="s">
        <v>79</v>
      </c>
      <c r="B250" s="142"/>
      <c r="C250" s="160">
        <v>1101</v>
      </c>
      <c r="D250" s="143" t="s">
        <v>54</v>
      </c>
      <c r="E250" s="142"/>
      <c r="F250" s="150">
        <f t="shared" si="100"/>
        <v>3122.33</v>
      </c>
      <c r="G250" s="150">
        <f t="shared" si="100"/>
        <v>900</v>
      </c>
      <c r="H250" s="150">
        <f t="shared" si="100"/>
        <v>700</v>
      </c>
    </row>
    <row r="251" spans="1:8" s="144" customFormat="1">
      <c r="A251" s="141" t="s">
        <v>21</v>
      </c>
      <c r="B251" s="142"/>
      <c r="C251" s="160">
        <v>1101</v>
      </c>
      <c r="D251" s="145" t="s">
        <v>80</v>
      </c>
      <c r="E251" s="142"/>
      <c r="F251" s="150">
        <f>SUM(F252)</f>
        <v>3122.33</v>
      </c>
      <c r="G251" s="150">
        <f t="shared" si="100"/>
        <v>900</v>
      </c>
      <c r="H251" s="150">
        <f t="shared" si="100"/>
        <v>700</v>
      </c>
    </row>
    <row r="252" spans="1:8" s="144" customFormat="1">
      <c r="A252" s="141" t="s">
        <v>21</v>
      </c>
      <c r="B252" s="142"/>
      <c r="C252" s="160">
        <v>1101</v>
      </c>
      <c r="D252" s="145" t="s">
        <v>81</v>
      </c>
      <c r="E252" s="142"/>
      <c r="F252" s="150">
        <f>SUM(F253+F255)</f>
        <v>3122.33</v>
      </c>
      <c r="G252" s="150">
        <f t="shared" si="100"/>
        <v>900</v>
      </c>
      <c r="H252" s="150">
        <f t="shared" si="100"/>
        <v>700</v>
      </c>
    </row>
    <row r="253" spans="1:8" s="144" customFormat="1" ht="72.599999999999994" customHeight="1">
      <c r="A253" s="165" t="s">
        <v>230</v>
      </c>
      <c r="B253" s="142"/>
      <c r="C253" s="163">
        <v>1101</v>
      </c>
      <c r="D253" s="143" t="s">
        <v>224</v>
      </c>
      <c r="E253" s="142"/>
      <c r="F253" s="150">
        <f>F254</f>
        <v>888.23</v>
      </c>
      <c r="G253" s="150">
        <f t="shared" ref="G253:H253" si="101">G254</f>
        <v>900</v>
      </c>
      <c r="H253" s="150">
        <f t="shared" si="101"/>
        <v>700</v>
      </c>
    </row>
    <row r="254" spans="1:8" s="185" customFormat="1" ht="38.4" customHeight="1">
      <c r="A254" s="164" t="s">
        <v>197</v>
      </c>
      <c r="B254" s="166"/>
      <c r="C254" s="167">
        <v>1101</v>
      </c>
      <c r="D254" s="168" t="s">
        <v>224</v>
      </c>
      <c r="E254" s="166">
        <v>600</v>
      </c>
      <c r="F254" s="153">
        <v>888.23</v>
      </c>
      <c r="G254" s="153">
        <v>900</v>
      </c>
      <c r="H254" s="153">
        <v>700</v>
      </c>
    </row>
    <row r="255" spans="1:8" s="144" customFormat="1" ht="27.6" customHeight="1">
      <c r="A255" s="165" t="s">
        <v>429</v>
      </c>
      <c r="B255" s="142"/>
      <c r="C255" s="163">
        <v>1101</v>
      </c>
      <c r="D255" s="143" t="s">
        <v>244</v>
      </c>
      <c r="E255" s="142"/>
      <c r="F255" s="150">
        <f>F256</f>
        <v>2234.1</v>
      </c>
      <c r="G255" s="150">
        <f t="shared" ref="G255:H255" si="102">G256</f>
        <v>0</v>
      </c>
      <c r="H255" s="150">
        <f t="shared" si="102"/>
        <v>0</v>
      </c>
    </row>
    <row r="256" spans="1:8" s="185" customFormat="1" ht="37.799999999999997" customHeight="1">
      <c r="A256" s="164" t="s">
        <v>197</v>
      </c>
      <c r="B256" s="166"/>
      <c r="C256" s="167">
        <v>1101</v>
      </c>
      <c r="D256" s="168" t="s">
        <v>244</v>
      </c>
      <c r="E256" s="166">
        <v>600</v>
      </c>
      <c r="F256" s="153">
        <v>2234.1</v>
      </c>
      <c r="G256" s="153">
        <v>0</v>
      </c>
      <c r="H256" s="153">
        <v>0</v>
      </c>
    </row>
    <row r="257" spans="1:8" s="149" customFormat="1">
      <c r="A257" s="146" t="s">
        <v>225</v>
      </c>
      <c r="B257" s="147"/>
      <c r="C257" s="161"/>
      <c r="D257" s="148"/>
      <c r="E257" s="147"/>
      <c r="F257" s="147">
        <v>0</v>
      </c>
      <c r="G257" s="147">
        <v>467.8</v>
      </c>
      <c r="H257" s="147">
        <v>935.5</v>
      </c>
    </row>
    <row r="258" spans="1:8" s="144" customFormat="1">
      <c r="A258" s="141" t="s">
        <v>226</v>
      </c>
      <c r="B258" s="142"/>
      <c r="C258" s="160"/>
      <c r="D258" s="145"/>
      <c r="E258" s="142"/>
      <c r="F258" s="155">
        <f>SUM(F12)</f>
        <v>64420.740000000013</v>
      </c>
      <c r="G258" s="155">
        <f>SUM(G12)</f>
        <v>18910.939999999999</v>
      </c>
      <c r="H258" s="155">
        <f t="shared" ref="H258" si="103">SUM(H12)</f>
        <v>17190.019999999997</v>
      </c>
    </row>
    <row r="259" spans="1:8" s="149" customFormat="1" ht="2.4" customHeight="1">
      <c r="A259" s="147"/>
      <c r="B259" s="147"/>
      <c r="C259" s="186"/>
      <c r="D259" s="147"/>
      <c r="E259" s="147"/>
      <c r="F259" s="147"/>
      <c r="G259" s="147"/>
      <c r="H259" s="147"/>
    </row>
    <row r="260" spans="1:8" s="149" customFormat="1">
      <c r="C260" s="193"/>
    </row>
  </sheetData>
  <mergeCells count="7">
    <mergeCell ref="A6:H6"/>
    <mergeCell ref="A7:H7"/>
    <mergeCell ref="F1:H1"/>
    <mergeCell ref="F2:H2"/>
    <mergeCell ref="F3:H3"/>
    <mergeCell ref="F5:H5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16 октября 2025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2025-01-23T13:18:50Z</cp:lastPrinted>
  <dcterms:created xsi:type="dcterms:W3CDTF">2019-11-11T13:37:51Z</dcterms:created>
  <dcterms:modified xsi:type="dcterms:W3CDTF">2025-10-23T13:38:25Z</dcterms:modified>
</cp:coreProperties>
</file>